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Guidance" sheetId="1" r:id="rId1"/>
    <sheet name="Sub-Cpt Record" sheetId="2" r:id="rId2"/>
    <sheet name="Felling&amp;Restocking" sheetId="3" r:id="rId3"/>
    <sheet name="Work Programme" sheetId="4" r:id="rId4"/>
    <sheet name="Species List" sheetId="5" r:id="rId5"/>
  </sheets>
  <definedNames>
    <definedName name="_xlfn.SUMIFS" hidden="1">#NAME?</definedName>
    <definedName name="_xlnm.Print_Area" localSheetId="2">'Felling&amp;Restocking'!$A$4:$AP$38</definedName>
    <definedName name="_xlnm.Print_Area" localSheetId="3">'Work Programme'!$A$1:$N$26</definedName>
    <definedName name="_xlnm.Print_Titles" localSheetId="2">'Felling&amp;Restocking'!$A:$B,'Felling&amp;Restocking'!$7:$8</definedName>
    <definedName name="_xlnm.Print_Titles" localSheetId="1">'Sub-Cpt Record'!$A:$B,'Sub-Cpt Record'!$8:$9</definedName>
    <definedName name="_xlnm.Print_Titles" localSheetId="3">'Work Programme'!$7:$8</definedName>
  </definedNames>
  <calcPr fullCalcOnLoad="1"/>
</workbook>
</file>

<file path=xl/sharedStrings.xml><?xml version="1.0" encoding="utf-8"?>
<sst xmlns="http://schemas.openxmlformats.org/spreadsheetml/2006/main" count="898" uniqueCount="603">
  <si>
    <t>Cpt</t>
  </si>
  <si>
    <t>Sub Cpt</t>
  </si>
  <si>
    <t>Species</t>
  </si>
  <si>
    <t>Planting Year</t>
  </si>
  <si>
    <t>a</t>
  </si>
  <si>
    <t>PAWS</t>
  </si>
  <si>
    <t>OK</t>
  </si>
  <si>
    <t>Type of Felling</t>
  </si>
  <si>
    <t>Pref' Felling Year</t>
  </si>
  <si>
    <t>Area to be felled (ha)</t>
  </si>
  <si>
    <t>CF</t>
  </si>
  <si>
    <t>13/14</t>
  </si>
  <si>
    <t>% Established by natural regeneration</t>
  </si>
  <si>
    <t>Felling</t>
  </si>
  <si>
    <t>SP</t>
  </si>
  <si>
    <t>SLI</t>
  </si>
  <si>
    <t>Restock area (ha)</t>
  </si>
  <si>
    <t>Glossary</t>
  </si>
  <si>
    <t xml:space="preserve">Cpt </t>
  </si>
  <si>
    <t>Compartment</t>
  </si>
  <si>
    <t xml:space="preserve">Sub Cpt </t>
  </si>
  <si>
    <t>Sub Compartment</t>
  </si>
  <si>
    <t xml:space="preserve">YC (avg) </t>
  </si>
  <si>
    <t>Average Yield Class</t>
  </si>
  <si>
    <t xml:space="preserve">CF </t>
  </si>
  <si>
    <t>Clear Fell</t>
  </si>
  <si>
    <t xml:space="preserve">T </t>
  </si>
  <si>
    <t>Thinning</t>
  </si>
  <si>
    <t xml:space="preserve">Ha </t>
  </si>
  <si>
    <t>Hectares</t>
  </si>
  <si>
    <t xml:space="preserve">MC </t>
  </si>
  <si>
    <t>Mixed Conifer</t>
  </si>
  <si>
    <t xml:space="preserve">MB </t>
  </si>
  <si>
    <t>Mixed Broadleaf</t>
  </si>
  <si>
    <t>Process</t>
  </si>
  <si>
    <t>Yes</t>
  </si>
  <si>
    <t>No</t>
  </si>
  <si>
    <t>FC</t>
  </si>
  <si>
    <t>FO</t>
  </si>
  <si>
    <t>Fell Coppice</t>
  </si>
  <si>
    <t>Felling Other</t>
  </si>
  <si>
    <t>Open Space</t>
  </si>
  <si>
    <t>Notes</t>
  </si>
  <si>
    <t>Western red cedar</t>
  </si>
  <si>
    <t>Broadleaf</t>
  </si>
  <si>
    <t>Conifer</t>
  </si>
  <si>
    <t>TPO</t>
  </si>
  <si>
    <t>YC</t>
  </si>
  <si>
    <t>WHC</t>
  </si>
  <si>
    <t>Windthrow Hazard Class</t>
  </si>
  <si>
    <t>OK/AH</t>
  </si>
  <si>
    <t>Percentage of open space</t>
  </si>
  <si>
    <t>Net Area</t>
  </si>
  <si>
    <t>dbh</t>
  </si>
  <si>
    <t>Age</t>
  </si>
  <si>
    <t>Felling Year</t>
  </si>
  <si>
    <t>Work Programme</t>
  </si>
  <si>
    <t>Felling &amp; Restocking</t>
  </si>
  <si>
    <t>Species List</t>
  </si>
  <si>
    <t>Worksheet Tab</t>
  </si>
  <si>
    <t>EXAMPLE</t>
  </si>
  <si>
    <t>SS</t>
  </si>
  <si>
    <t>AH</t>
  </si>
  <si>
    <t>Years</t>
  </si>
  <si>
    <t>Activity</t>
  </si>
  <si>
    <t>SF (RF)</t>
  </si>
  <si>
    <t>Selective Felling (Regeneration Felling)</t>
  </si>
  <si>
    <t>6 - 10</t>
  </si>
  <si>
    <t>Tree Preservation Order</t>
  </si>
  <si>
    <t>Sub-Compartment Record</t>
  </si>
  <si>
    <t>year</t>
  </si>
  <si>
    <t>age</t>
  </si>
  <si>
    <t>Gross</t>
  </si>
  <si>
    <t>Net</t>
  </si>
  <si>
    <t>Area (Ha)</t>
  </si>
  <si>
    <t>Thinning Cycle</t>
  </si>
  <si>
    <t>Desig-nations</t>
  </si>
  <si>
    <t>1920/1940</t>
  </si>
  <si>
    <t xml:space="preserve">Inventory </t>
  </si>
  <si>
    <t>Mandatory Fields</t>
  </si>
  <si>
    <t>%</t>
  </si>
  <si>
    <t>6/6</t>
  </si>
  <si>
    <t>EPS Present</t>
  </si>
  <si>
    <t>Normally open space is limited to 20% or below when restocking, but increased flexibility up to 40% may be allowed for clearly identified purposes. Proposals should clearly differentiate between temporary and permanent open space (the latter means areas that will be actively managed to ensure it remains open).</t>
  </si>
  <si>
    <t>WRG Plant Health</t>
  </si>
  <si>
    <t>JL</t>
  </si>
  <si>
    <t>Native Woodland (WRG)</t>
  </si>
  <si>
    <t>Defined per the Ancient &amp; Native Woodland Practice Guide:
1) up to 20% non-native broadleaves are allowed, providing they are not invasive;
2) A maximum of 20% of the remaining 80% could be advancing native species (e.g. beech) or ‘honorary natives’ (e.g. sycamore), particularly if they are already present on the site.</t>
  </si>
  <si>
    <t>1980/1985</t>
  </si>
  <si>
    <t>Spp.</t>
  </si>
  <si>
    <t>Failure to declare a TPO will invalidate any subsequent felling licence</t>
  </si>
  <si>
    <t>Operations Note 24.</t>
  </si>
  <si>
    <t xml:space="preserve">In order to be eligible and claim the supplement for Phytophthora affected sites, you must meet the good practice guidelines set out in </t>
  </si>
  <si>
    <t>Cubic Metres</t>
  </si>
  <si>
    <t>12/16</t>
  </si>
  <si>
    <t>15.6/9.2</t>
  </si>
  <si>
    <t>125/86</t>
  </si>
  <si>
    <t>24/19</t>
  </si>
  <si>
    <t>5/5</t>
  </si>
  <si>
    <t>42/0</t>
  </si>
  <si>
    <t>2030/2030</t>
  </si>
  <si>
    <t>290/355</t>
  </si>
  <si>
    <t>15/13</t>
  </si>
  <si>
    <t>93/73</t>
  </si>
  <si>
    <t>10/10</t>
  </si>
  <si>
    <t>45/53</t>
  </si>
  <si>
    <t>24/20</t>
  </si>
  <si>
    <t>258/201</t>
  </si>
  <si>
    <t>42/16</t>
  </si>
  <si>
    <t>CCF</t>
  </si>
  <si>
    <t>N/A</t>
  </si>
  <si>
    <t>Continuous cover</t>
  </si>
  <si>
    <t>Top Height (m)</t>
  </si>
  <si>
    <t>Sub-Compartment Record and Inventory</t>
  </si>
  <si>
    <t xml:space="preserve">This tab is purely for reference to allow you to use the recognised abbreviations in completing the plan of operations. </t>
  </si>
  <si>
    <t>Thinning Yield (m3)</t>
  </si>
  <si>
    <t>Felling Yield (m3)</t>
  </si>
  <si>
    <t>Thin+Fell Yield (m3)</t>
  </si>
  <si>
    <t>Complete the sub-compartment record tab based on the current composition of your woodland.  Where relevant this information will automatically transfer to the other worksheets to limit duplication of effort. The inventory section is provided to support the management of your woodland and is not a formal requirement.   Cells in grey have been completed as an example of the type of information to provide.</t>
  </si>
  <si>
    <r>
      <t>M</t>
    </r>
    <r>
      <rPr>
        <b/>
        <vertAlign val="superscript"/>
        <sz val="10"/>
        <rFont val="Verdana"/>
        <family val="2"/>
      </rPr>
      <t>3</t>
    </r>
    <r>
      <rPr>
        <b/>
        <sz val="10"/>
        <rFont val="Verdana"/>
        <family val="2"/>
      </rPr>
      <t xml:space="preserve"> </t>
    </r>
  </si>
  <si>
    <t>Guidance</t>
  </si>
  <si>
    <t>332/355</t>
  </si>
  <si>
    <t>Con</t>
  </si>
  <si>
    <t>Bdlf</t>
  </si>
  <si>
    <t xml:space="preserve">Felling  </t>
  </si>
  <si>
    <t>(information required to produce a ten year felling licence, compliant with EUTR &amp; CPET Category B)</t>
  </si>
  <si>
    <t>Spp: Species to be restocked 
%: Percentage of restock area, split by species</t>
  </si>
  <si>
    <t>Total % including open space (must equal 100%)</t>
  </si>
  <si>
    <t>Restocking</t>
  </si>
  <si>
    <t>Sub-Cpt Record</t>
  </si>
  <si>
    <t>Vol per Ha (m3)</t>
  </si>
  <si>
    <t>Fields for your own Management Purposes</t>
  </si>
  <si>
    <t>Continuous Cover Forestry</t>
  </si>
  <si>
    <t xml:space="preserve">The work programme sheet allows you to communicate your planned activities to support achievement of your objectives.  This is for your own management purposes but can be used by the FC to inform our plan approval process. </t>
  </si>
  <si>
    <t>No change Native</t>
  </si>
  <si>
    <t>Non-native to Native</t>
  </si>
  <si>
    <t>No change Non-native</t>
  </si>
  <si>
    <t>Stocking Density (Stems Per Hectare)</t>
  </si>
  <si>
    <t>Common Name</t>
  </si>
  <si>
    <t>Botanical Name</t>
  </si>
  <si>
    <t>Code</t>
  </si>
  <si>
    <t>Group (Broadleaf, Conifer)</t>
  </si>
  <si>
    <t>SY</t>
  </si>
  <si>
    <t>NOM</t>
  </si>
  <si>
    <t>BI</t>
  </si>
  <si>
    <t>PO</t>
  </si>
  <si>
    <t>HCH</t>
  </si>
  <si>
    <t>AR</t>
  </si>
  <si>
    <t>CAR</t>
  </si>
  <si>
    <t>GAR</t>
  </si>
  <si>
    <t>RAR</t>
  </si>
  <si>
    <t>VAR</t>
  </si>
  <si>
    <t>WCH</t>
  </si>
  <si>
    <t>BCH</t>
  </si>
  <si>
    <t>RON</t>
  </si>
  <si>
    <t>RAN</t>
  </si>
  <si>
    <t>HAZ</t>
  </si>
  <si>
    <t>XB</t>
  </si>
  <si>
    <t>MB</t>
  </si>
  <si>
    <t>SEM</t>
  </si>
  <si>
    <t>BE</t>
  </si>
  <si>
    <t>LLI</t>
  </si>
  <si>
    <t>EEM</t>
  </si>
  <si>
    <t>CLI</t>
  </si>
  <si>
    <t>LI</t>
  </si>
  <si>
    <t>HBM</t>
  </si>
  <si>
    <t>SC</t>
  </si>
  <si>
    <t>ROK</t>
  </si>
  <si>
    <t>EM</t>
  </si>
  <si>
    <t>WEM</t>
  </si>
  <si>
    <t>XBI</t>
  </si>
  <si>
    <t>XOK</t>
  </si>
  <si>
    <t>XPO</t>
  </si>
  <si>
    <t>QFR</t>
  </si>
  <si>
    <t>FOR</t>
  </si>
  <si>
    <t>QPU</t>
  </si>
  <si>
    <t>POK</t>
  </si>
  <si>
    <t>QPY</t>
  </si>
  <si>
    <t>QAL</t>
  </si>
  <si>
    <t>SOK</t>
  </si>
  <si>
    <t>QCE</t>
  </si>
  <si>
    <t>QIL</t>
  </si>
  <si>
    <t>BPA</t>
  </si>
  <si>
    <t>ASA</t>
  </si>
  <si>
    <t>FPE</t>
  </si>
  <si>
    <t>PBI</t>
  </si>
  <si>
    <t>AMA</t>
  </si>
  <si>
    <t>FAM</t>
  </si>
  <si>
    <t>FAN</t>
  </si>
  <si>
    <t>FM</t>
  </si>
  <si>
    <t>SBI</t>
  </si>
  <si>
    <t>XWL</t>
  </si>
  <si>
    <t>HOL</t>
  </si>
  <si>
    <t>XNO</t>
  </si>
  <si>
    <t>CAP</t>
  </si>
  <si>
    <t>NPU</t>
  </si>
  <si>
    <t>LPL</t>
  </si>
  <si>
    <t>XPL</t>
  </si>
  <si>
    <t>BPO</t>
  </si>
  <si>
    <t>ROW</t>
  </si>
  <si>
    <t>JNI</t>
  </si>
  <si>
    <t>XEU</t>
  </si>
  <si>
    <t>XWA</t>
  </si>
  <si>
    <t>WPO</t>
  </si>
  <si>
    <t>ASP</t>
  </si>
  <si>
    <t>PSP</t>
  </si>
  <si>
    <t>TUL</t>
  </si>
  <si>
    <t>COV</t>
  </si>
  <si>
    <t>WWL</t>
  </si>
  <si>
    <t>SCI</t>
  </si>
  <si>
    <t>GWL</t>
  </si>
  <si>
    <t>IAR</t>
  </si>
  <si>
    <t>JRE</t>
  </si>
  <si>
    <t>BOX</t>
  </si>
  <si>
    <t>XCH</t>
  </si>
  <si>
    <t>WST</t>
  </si>
  <si>
    <t>CWL</t>
  </si>
  <si>
    <t>GPO</t>
  </si>
  <si>
    <t>EGU</t>
  </si>
  <si>
    <t>ENI</t>
  </si>
  <si>
    <t>WHI</t>
  </si>
  <si>
    <t>HAW</t>
  </si>
  <si>
    <t>CP</t>
  </si>
  <si>
    <t>LP</t>
  </si>
  <si>
    <t>AUP</t>
  </si>
  <si>
    <t>MAP</t>
  </si>
  <si>
    <t>WEP</t>
  </si>
  <si>
    <t>MOP</t>
  </si>
  <si>
    <t>BIP</t>
  </si>
  <si>
    <t>RAP</t>
  </si>
  <si>
    <t>PDP</t>
  </si>
  <si>
    <t>MCP</t>
  </si>
  <si>
    <t>XP</t>
  </si>
  <si>
    <t>NS</t>
  </si>
  <si>
    <t>OMS</t>
  </si>
  <si>
    <t>XS</t>
  </si>
  <si>
    <t>EL</t>
  </si>
  <si>
    <t>HL</t>
  </si>
  <si>
    <t>DF</t>
  </si>
  <si>
    <t>WH</t>
  </si>
  <si>
    <t>RC</t>
  </si>
  <si>
    <t>LC</t>
  </si>
  <si>
    <t>LEC</t>
  </si>
  <si>
    <t>GF</t>
  </si>
  <si>
    <t>NF</t>
  </si>
  <si>
    <t>ESF</t>
  </si>
  <si>
    <t>XF</t>
  </si>
  <si>
    <t>JCR</t>
  </si>
  <si>
    <t>RSQ</t>
  </si>
  <si>
    <t>WSQ</t>
  </si>
  <si>
    <t>XC</t>
  </si>
  <si>
    <t>MC</t>
  </si>
  <si>
    <t>PAR</t>
  </si>
  <si>
    <t>PYU</t>
  </si>
  <si>
    <t>PEL</t>
  </si>
  <si>
    <t>PMO</t>
  </si>
  <si>
    <t>PBR</t>
  </si>
  <si>
    <t>PAY</t>
  </si>
  <si>
    <t>PKO</t>
  </si>
  <si>
    <t>PWA</t>
  </si>
  <si>
    <t>PTA</t>
  </si>
  <si>
    <t>LCD</t>
  </si>
  <si>
    <t>YEW</t>
  </si>
  <si>
    <t>NMF</t>
  </si>
  <si>
    <t>ORS</t>
  </si>
  <si>
    <t>XL</t>
  </si>
  <si>
    <t>XCD</t>
  </si>
  <si>
    <t>CAT</t>
  </si>
  <si>
    <t>BMF</t>
  </si>
  <si>
    <t>GKF</t>
  </si>
  <si>
    <t>RF</t>
  </si>
  <si>
    <t>Oak (robur/petraea)</t>
  </si>
  <si>
    <t>Quercus spp</t>
  </si>
  <si>
    <t>Sycamore</t>
  </si>
  <si>
    <t>Acer pseudoplatanus</t>
  </si>
  <si>
    <t>Norway maple</t>
  </si>
  <si>
    <t>Acer platanoides</t>
  </si>
  <si>
    <t>Ash</t>
  </si>
  <si>
    <t>Fraxinus excelsior</t>
  </si>
  <si>
    <t>Birch (downy/silver)</t>
  </si>
  <si>
    <t>Betula pubescens/pendula</t>
  </si>
  <si>
    <t>Hybrid poplar</t>
  </si>
  <si>
    <t>Populus serotina/trichocarpa</t>
  </si>
  <si>
    <t>Horse chestnut</t>
  </si>
  <si>
    <t>Aesculus hippocastanum</t>
  </si>
  <si>
    <t>Alder</t>
  </si>
  <si>
    <t>Alnus spp</t>
  </si>
  <si>
    <t>Common alder</t>
  </si>
  <si>
    <t>Alnus gultinosa</t>
  </si>
  <si>
    <t>Grey alder</t>
  </si>
  <si>
    <t>Alnus incana</t>
  </si>
  <si>
    <t>Red alder</t>
  </si>
  <si>
    <t>Alnus rubra</t>
  </si>
  <si>
    <t>Green alder</t>
  </si>
  <si>
    <t>Alnus viridis</t>
  </si>
  <si>
    <t>Wild cherry/gean</t>
  </si>
  <si>
    <t>Prunus avium</t>
  </si>
  <si>
    <t>Bird cherry</t>
  </si>
  <si>
    <t>Prunus padus</t>
  </si>
  <si>
    <t>Roble</t>
  </si>
  <si>
    <t>Nothofagus obliqua</t>
  </si>
  <si>
    <t>Raoul/rauli</t>
  </si>
  <si>
    <t>Nothofagus nervosa</t>
  </si>
  <si>
    <t>Hazel</t>
  </si>
  <si>
    <t>Corylus avellana</t>
  </si>
  <si>
    <t>other broadleaves</t>
  </si>
  <si>
    <t xml:space="preserve"> </t>
  </si>
  <si>
    <t>Mixed broadleaves</t>
  </si>
  <si>
    <t>Smooth-leaved elm</t>
  </si>
  <si>
    <t>Ulmus carpinifolia</t>
  </si>
  <si>
    <t>Beech</t>
  </si>
  <si>
    <t>Fagus sylvatica</t>
  </si>
  <si>
    <t>Large-leaved lime</t>
  </si>
  <si>
    <t>Tilia platyphyllos</t>
  </si>
  <si>
    <t>English elm</t>
  </si>
  <si>
    <t>Ulmus procera</t>
  </si>
  <si>
    <t>Common lime</t>
  </si>
  <si>
    <t>Tilia europaea</t>
  </si>
  <si>
    <t>Lime</t>
  </si>
  <si>
    <t>Tilia spp</t>
  </si>
  <si>
    <t>Hornbeam</t>
  </si>
  <si>
    <t>Carpinus betulus</t>
  </si>
  <si>
    <t>Sweet chestnut</t>
  </si>
  <si>
    <t>Castanea sativa</t>
  </si>
  <si>
    <t>Red oak</t>
  </si>
  <si>
    <t>Quercus borealis</t>
  </si>
  <si>
    <t>Elm</t>
  </si>
  <si>
    <t>Ulmus spp</t>
  </si>
  <si>
    <t>Wych elm</t>
  </si>
  <si>
    <t>Ulmus glabra</t>
  </si>
  <si>
    <t>Small-leaved lime</t>
  </si>
  <si>
    <t>Tilia cordata</t>
  </si>
  <si>
    <t>other birches</t>
  </si>
  <si>
    <t>Betula spp</t>
  </si>
  <si>
    <t>other oak spp</t>
  </si>
  <si>
    <t>other poplar spp</t>
  </si>
  <si>
    <t>Populus spp</t>
  </si>
  <si>
    <t>Hungarian oak</t>
  </si>
  <si>
    <t>Quercus frainetto</t>
  </si>
  <si>
    <t>Oriental beech</t>
  </si>
  <si>
    <t>Fagus orientalis</t>
  </si>
  <si>
    <t>Downy oak</t>
  </si>
  <si>
    <t>Quercus pubescens</t>
  </si>
  <si>
    <t>Pedunculate/common oak</t>
  </si>
  <si>
    <t>Quercus robur</t>
  </si>
  <si>
    <t>Pyrenean oak</t>
  </si>
  <si>
    <t>Quercus pyrenaica</t>
  </si>
  <si>
    <t>White oak</t>
  </si>
  <si>
    <t>Quercus alba</t>
  </si>
  <si>
    <t>Sessile oak</t>
  </si>
  <si>
    <t>Quercus petraea</t>
  </si>
  <si>
    <t>Turkey oak</t>
  </si>
  <si>
    <t>Quercus cerris</t>
  </si>
  <si>
    <t>Holm oak</t>
  </si>
  <si>
    <t>Quercus ilex</t>
  </si>
  <si>
    <t>Paper-bark birch</t>
  </si>
  <si>
    <t>Betula papyrifera</t>
  </si>
  <si>
    <t>Silver maple</t>
  </si>
  <si>
    <t>Acer saccharinum</t>
  </si>
  <si>
    <t>Red ash</t>
  </si>
  <si>
    <t>Fraxinus pennsylvanica</t>
  </si>
  <si>
    <t>Downy birch</t>
  </si>
  <si>
    <t>Betula pubescens</t>
  </si>
  <si>
    <t>Big leaf maple</t>
  </si>
  <si>
    <t>Acer macrophyllum</t>
  </si>
  <si>
    <t>White ash</t>
  </si>
  <si>
    <t>Fraxinus americana</t>
  </si>
  <si>
    <t>Narrow-leafed ash</t>
  </si>
  <si>
    <t>Fraxinus angustifolia</t>
  </si>
  <si>
    <t>Field maple</t>
  </si>
  <si>
    <t>Acer campestre</t>
  </si>
  <si>
    <t>Silver birch</t>
  </si>
  <si>
    <t>Betula pendula</t>
  </si>
  <si>
    <t>other willows</t>
  </si>
  <si>
    <t>Salix spp</t>
  </si>
  <si>
    <t>Holly species</t>
  </si>
  <si>
    <t>Ilex spp</t>
  </si>
  <si>
    <t>other Nothofagus</t>
  </si>
  <si>
    <t>Nothofagus spp</t>
  </si>
  <si>
    <t>Crab apple</t>
  </si>
  <si>
    <t>Malus sylvestris</t>
  </si>
  <si>
    <t>Lenga</t>
  </si>
  <si>
    <t>Nothofagus pumilio</t>
  </si>
  <si>
    <t>London plane</t>
  </si>
  <si>
    <t>Platanus x acerifolia</t>
  </si>
  <si>
    <t>Plane spp</t>
  </si>
  <si>
    <t>Platanus spp</t>
  </si>
  <si>
    <t>Black poplar</t>
  </si>
  <si>
    <t>Populus nigra</t>
  </si>
  <si>
    <t>Rowan</t>
  </si>
  <si>
    <t>Sorbus aucuparia</t>
  </si>
  <si>
    <t>Black walnut</t>
  </si>
  <si>
    <t>Juglans nigra</t>
  </si>
  <si>
    <t>other Eucalyptus</t>
  </si>
  <si>
    <t>Eucalyptus spp</t>
  </si>
  <si>
    <t>other walnut</t>
  </si>
  <si>
    <t>Juglans spp</t>
  </si>
  <si>
    <t>White poplar</t>
  </si>
  <si>
    <t>Populus alba</t>
  </si>
  <si>
    <t>Aspen</t>
  </si>
  <si>
    <t>Populus tremula</t>
  </si>
  <si>
    <t>Blackthorn</t>
  </si>
  <si>
    <t>Prunus spinosa</t>
  </si>
  <si>
    <t>Tulip tree</t>
  </si>
  <si>
    <t>Liriodendron tulipifera</t>
  </si>
  <si>
    <t>Shagbark hickory</t>
  </si>
  <si>
    <t>Carya ovata</t>
  </si>
  <si>
    <t>White willow</t>
  </si>
  <si>
    <t>Salix alba</t>
  </si>
  <si>
    <t>Grey willow</t>
  </si>
  <si>
    <t>Salix cinerea</t>
  </si>
  <si>
    <t>Goat willow</t>
  </si>
  <si>
    <t>Salix caprea</t>
  </si>
  <si>
    <t>Italian alder</t>
  </si>
  <si>
    <t>Alnus cordata</t>
  </si>
  <si>
    <t>Common walnut</t>
  </si>
  <si>
    <t>Juglans regia</t>
  </si>
  <si>
    <t>Box</t>
  </si>
  <si>
    <t>Buxus spp</t>
  </si>
  <si>
    <t>other cherry spp</t>
  </si>
  <si>
    <t>Prunus spp</t>
  </si>
  <si>
    <t>Wild service tree</t>
  </si>
  <si>
    <t>Sorbus torminalis</t>
  </si>
  <si>
    <t>Crack willow</t>
  </si>
  <si>
    <t>Salix fragilis</t>
  </si>
  <si>
    <t>Grey poplar</t>
  </si>
  <si>
    <t>Populus canescens</t>
  </si>
  <si>
    <t>Cider gum</t>
  </si>
  <si>
    <t>Eucalyptus gunnii</t>
  </si>
  <si>
    <t>Shining gum</t>
  </si>
  <si>
    <t>Eucalyptus nitens</t>
  </si>
  <si>
    <t>Whitebeam</t>
  </si>
  <si>
    <t>Sorbus aria</t>
  </si>
  <si>
    <t>Hawthorn species</t>
  </si>
  <si>
    <t>Crataegus spp</t>
  </si>
  <si>
    <t>Scots pine</t>
  </si>
  <si>
    <t>Pinus sylvestris</t>
  </si>
  <si>
    <t>Corsican pine</t>
  </si>
  <si>
    <t>Pinus nigra var maritima</t>
  </si>
  <si>
    <t>Lodgepole pine</t>
  </si>
  <si>
    <t>Pinus contorta</t>
  </si>
  <si>
    <t>Austrian pine</t>
  </si>
  <si>
    <t>Pinus nigra var nigra</t>
  </si>
  <si>
    <t>Maritime pine</t>
  </si>
  <si>
    <t>Pinus pinaster</t>
  </si>
  <si>
    <t>Weymouth pine</t>
  </si>
  <si>
    <t>Pinus strobus</t>
  </si>
  <si>
    <t>Mountain pine</t>
  </si>
  <si>
    <t>Pinus uncinata</t>
  </si>
  <si>
    <t>Bishop pine</t>
  </si>
  <si>
    <t>Pinus muricata</t>
  </si>
  <si>
    <t>Monterey pine</t>
  </si>
  <si>
    <t>Pinus radiata</t>
  </si>
  <si>
    <t>Ponderosa pine</t>
  </si>
  <si>
    <t>Pinus ponderosa</t>
  </si>
  <si>
    <t>Macedonian pine</t>
  </si>
  <si>
    <t>Pinus peuce</t>
  </si>
  <si>
    <t>other pines</t>
  </si>
  <si>
    <t>Pinus spp</t>
  </si>
  <si>
    <t>Sitka spruce</t>
  </si>
  <si>
    <t>Picea sitchensis</t>
  </si>
  <si>
    <t>Norway spruce</t>
  </si>
  <si>
    <t>Picea abies</t>
  </si>
  <si>
    <t>Serbian spruce</t>
  </si>
  <si>
    <t>Picea omorika</t>
  </si>
  <si>
    <t>other spruces</t>
  </si>
  <si>
    <t>Picea spp</t>
  </si>
  <si>
    <t>European larch</t>
  </si>
  <si>
    <t>Larix decidua</t>
  </si>
  <si>
    <t>Japanese larch</t>
  </si>
  <si>
    <t>Larix kaempferi</t>
  </si>
  <si>
    <t>Hybrid larch</t>
  </si>
  <si>
    <t>Larix x eurolepis</t>
  </si>
  <si>
    <t>Douglas fir</t>
  </si>
  <si>
    <t>Pseudotsuga menziesii</t>
  </si>
  <si>
    <t>Western hemlock</t>
  </si>
  <si>
    <t>Tsuga heterophylla</t>
  </si>
  <si>
    <t>Thuja plicata</t>
  </si>
  <si>
    <t>Lawsons cypress</t>
  </si>
  <si>
    <t>Chamaecyparis lawsoniana</t>
  </si>
  <si>
    <t>Leyland cypress</t>
  </si>
  <si>
    <t>Cupressocyparis leylandii</t>
  </si>
  <si>
    <t>Grand Fir</t>
  </si>
  <si>
    <t>Abies grandis</t>
  </si>
  <si>
    <t>Noble fir</t>
  </si>
  <si>
    <t>Abies procera</t>
  </si>
  <si>
    <t>European silver fir</t>
  </si>
  <si>
    <t>Abies alba</t>
  </si>
  <si>
    <t>other firs (Abies)</t>
  </si>
  <si>
    <t>Abies spp</t>
  </si>
  <si>
    <t>Japanese cedar</t>
  </si>
  <si>
    <t>Cryptomeria japonica</t>
  </si>
  <si>
    <t>Coast redwood</t>
  </si>
  <si>
    <t>Sequoia sempervirens</t>
  </si>
  <si>
    <t>Wellingtonia</t>
  </si>
  <si>
    <t>Sequoiadendron giganteum</t>
  </si>
  <si>
    <t>other conifers</t>
  </si>
  <si>
    <t>Mixed conifers</t>
  </si>
  <si>
    <t>Armand's pine</t>
  </si>
  <si>
    <t>Pinus armandii</t>
  </si>
  <si>
    <t>Yunnan pine</t>
  </si>
  <si>
    <t>Pinus yunnanensis</t>
  </si>
  <si>
    <t>Slash pine</t>
  </si>
  <si>
    <t>Pinus ellottii</t>
  </si>
  <si>
    <t>Western white pine</t>
  </si>
  <si>
    <t>Pinus monticola</t>
  </si>
  <si>
    <t>Calabrian pine</t>
  </si>
  <si>
    <t>Pinus brutia</t>
  </si>
  <si>
    <t>Mexican white pine</t>
  </si>
  <si>
    <t>Pinus ayacahuite</t>
  </si>
  <si>
    <t>Korean pine</t>
  </si>
  <si>
    <t>Pinus koreana</t>
  </si>
  <si>
    <t>Bhutan pine</t>
  </si>
  <si>
    <t>Pinus wallichiana</t>
  </si>
  <si>
    <t>Loblolly pine</t>
  </si>
  <si>
    <t>Pinus taeda</t>
  </si>
  <si>
    <t>Cedar of Lebanon</t>
  </si>
  <si>
    <t>Cedrus libani</t>
  </si>
  <si>
    <t>Yew</t>
  </si>
  <si>
    <t>Taxus baccata</t>
  </si>
  <si>
    <t>Nordmann fir</t>
  </si>
  <si>
    <t>Abies nordmanniana</t>
  </si>
  <si>
    <t>Oriental spruce</t>
  </si>
  <si>
    <t>Picea orientalis</t>
  </si>
  <si>
    <t>other larches</t>
  </si>
  <si>
    <t>Larix spp</t>
  </si>
  <si>
    <t>other Cedar</t>
  </si>
  <si>
    <t>Cedrus spp</t>
  </si>
  <si>
    <t>Atlas cedar</t>
  </si>
  <si>
    <t>Cedrus atlantica</t>
  </si>
  <si>
    <t>Abies bornmuelleriana</t>
  </si>
  <si>
    <t>Grecian fir</t>
  </si>
  <si>
    <t>Abies cephalonica</t>
  </si>
  <si>
    <t>Red (pacific silver) fir</t>
  </si>
  <si>
    <t>Abies amabilis</t>
  </si>
  <si>
    <t>B</t>
  </si>
  <si>
    <t>C</t>
  </si>
  <si>
    <t>Bornmuller's fir</t>
  </si>
  <si>
    <t>JL/SS/MC</t>
  </si>
  <si>
    <t>Est Volume (m3) bdlv</t>
  </si>
  <si>
    <t>Est Volume (m3) con</t>
  </si>
  <si>
    <t xml:space="preserve">Spp: Identify species that are more than 20% of the total felling volume, at or below 20% record as MB or MC </t>
  </si>
  <si>
    <t xml:space="preserve">This section provides the information required to allow us to offer a 10 year felling/thinning licence which also meets the requirements of sustainable timber procurement through CPET Category B and EU timber regulations.  Basic sub-cpt information will auto populate from the data previously entered. Information on restocking is needed to offer a conditional felling licence.  </t>
  </si>
  <si>
    <t>Woodland Property Name:Gibside</t>
  </si>
  <si>
    <t>Sok/Bi Be Ar Ho Elm</t>
  </si>
  <si>
    <t>ASNW, RP&amp;G, SSSI</t>
  </si>
  <si>
    <t>b</t>
  </si>
  <si>
    <t>Bi Wi Ar Haz Syc</t>
  </si>
  <si>
    <t>ASNW, PAWS, RP&amp;G, SSSI</t>
  </si>
  <si>
    <t>c</t>
  </si>
  <si>
    <t>Ah/Bi Elm Haz Be</t>
  </si>
  <si>
    <t>d</t>
  </si>
  <si>
    <t>Bi/ Sok WCh Wi</t>
  </si>
  <si>
    <t>PAWS, RP&amp;G, SSSI</t>
  </si>
  <si>
    <t>e</t>
  </si>
  <si>
    <t>Bi/Sok Haz WCh</t>
  </si>
  <si>
    <t>f</t>
  </si>
  <si>
    <t>Bi WCh</t>
  </si>
  <si>
    <t>Bi Sok/Syc Ah Be Elm Li CP Yew</t>
  </si>
  <si>
    <t>SSSI, RP&amp;G, ASNW, PAWS</t>
  </si>
  <si>
    <t>Bi/ Wi Sok Haz Row</t>
  </si>
  <si>
    <t>SSSI, RP&amp;G, PAWS</t>
  </si>
  <si>
    <t>RP&amp;G, PAWS</t>
  </si>
  <si>
    <t>SP/Bi Syc</t>
  </si>
  <si>
    <t>Syc/ Be SOk</t>
  </si>
  <si>
    <t>Be/ Sok</t>
  </si>
  <si>
    <t>Bi/Sok</t>
  </si>
  <si>
    <t>Haz Bi Ho</t>
  </si>
  <si>
    <t>4</t>
  </si>
  <si>
    <t>8</t>
  </si>
  <si>
    <t>5</t>
  </si>
  <si>
    <t>3</t>
  </si>
  <si>
    <t>Syc/ Yew CP RSQ</t>
  </si>
  <si>
    <t>10 Yearly</t>
  </si>
  <si>
    <t>WCh</t>
  </si>
  <si>
    <t>Haz</t>
  </si>
  <si>
    <t>Bi</t>
  </si>
  <si>
    <t>SYC</t>
  </si>
  <si>
    <t>30% Intimate Thin</t>
  </si>
  <si>
    <t>Sok</t>
  </si>
  <si>
    <t>X</t>
  </si>
  <si>
    <t>20% Selective felling of beech through ringbarking</t>
  </si>
  <si>
    <t>30% intimate thin</t>
  </si>
  <si>
    <t>Selectively fell the Corsican Pine</t>
  </si>
  <si>
    <t>Restock following Forest Enterprise (FCE) harvesting activity</t>
  </si>
  <si>
    <t>Selectively fell 50% of the stand focussing on beech removal through tree surgery. Leave stems as standing deadwood.</t>
  </si>
  <si>
    <t>Bi/ Pok Syc Ar Ho Ah</t>
  </si>
  <si>
    <t>Syc</t>
  </si>
  <si>
    <t>2018</t>
  </si>
  <si>
    <t>30% Intimate Thin, Ring bark sycamore</t>
  </si>
  <si>
    <t>30% Intimate Thin, Ringbark Sycamore</t>
  </si>
  <si>
    <t>30% Intimate Thin including Create five glades 0.02ha each to open up areas of existing heather</t>
  </si>
  <si>
    <t>On the sunny bank at the northern end of the compartment a heavier concentration of thinning in an area of 0.4ha to create interconnected small glades around areas of existing heather. (below FL requirement)</t>
  </si>
  <si>
    <t>Maintain two 0.05ha glades at gas pipe track and quarry grass snake survey site.</t>
  </si>
  <si>
    <t>30% Intimate Thin including maintainance of existing 0.02ha glade created for reptile survey.  Create three new glades of 0.01ha each, connected by thinned rides on the sunny banks of this compartment.</t>
  </si>
  <si>
    <t>Maintain existing 0.03ha ride and glade created for reptile survey.  Extended this area to create four more glades 0.01ha each, connected by open rides. (below FL requirement)</t>
  </si>
  <si>
    <t>Thin (below FL requirement) Maintain existing 0.03ha ride and glade created for reptile survey.  Extended this area to create four more glades 0.01ha each, connected by open rides.</t>
  </si>
  <si>
    <t xml:space="preserve">30% intimate thin. Maintain existing 0.02ha glade created for reptile survey.  Create three new glades of 0.01ha each, connected by thinned rides on the sunny banks of this compartment. </t>
  </si>
  <si>
    <t>Control Regen of non native species. Maintain two 0.05ha glades at gas pipe track and quarry grass snake survey site.</t>
  </si>
  <si>
    <t>x</t>
  </si>
  <si>
    <t xml:space="preserve">Thin (below FL requirement). On the sunny bank at the northern end of the compartment a heavier concentration of thinning in an area of 0.4ha to create interconnected small glades around areas of existing heather. </t>
  </si>
  <si>
    <t>30% intimate thin. Create five glades 0.02ha each to open up areas of existing heather.</t>
  </si>
  <si>
    <t>30% intimate Thin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</si>
</sst>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62">
    <font>
      <sz val="10"/>
      <color theme="1"/>
      <name val="Verdana"/>
      <family val="2"/>
    </font>
    <font>
      <sz val="10"/>
      <color indexed="8"/>
      <name val="Verdana"/>
      <family val="2"/>
    </font>
    <font>
      <b/>
      <sz val="10"/>
      <name val="Verdana"/>
      <family val="2"/>
    </font>
    <font>
      <sz val="10"/>
      <name val="Verdana"/>
      <family val="2"/>
    </font>
    <font>
      <i/>
      <sz val="10"/>
      <name val="Verdana"/>
      <family val="2"/>
    </font>
    <font>
      <sz val="10"/>
      <name val="Arial"/>
      <family val="2"/>
    </font>
    <font>
      <sz val="26"/>
      <name val="Verdana"/>
      <family val="2"/>
    </font>
    <font>
      <b/>
      <sz val="12"/>
      <color indexed="9"/>
      <name val="Verdana"/>
      <family val="2"/>
    </font>
    <font>
      <b/>
      <sz val="10"/>
      <color indexed="8"/>
      <name val="Verdana"/>
      <family val="2"/>
    </font>
    <font>
      <b/>
      <sz val="20"/>
      <color indexed="9"/>
      <name val="Verdana"/>
      <family val="2"/>
    </font>
    <font>
      <i/>
      <sz val="10"/>
      <color indexed="8"/>
      <name val="Verdana"/>
      <family val="2"/>
    </font>
    <font>
      <sz val="26"/>
      <color indexed="9"/>
      <name val="Verdana"/>
      <family val="2"/>
    </font>
    <font>
      <sz val="16"/>
      <color indexed="9"/>
      <name val="Verdana"/>
      <family val="2"/>
    </font>
    <font>
      <sz val="10"/>
      <color indexed="9"/>
      <name val="Verdana"/>
      <family val="2"/>
    </font>
    <font>
      <b/>
      <vertAlign val="superscript"/>
      <sz val="10"/>
      <name val="Verdana"/>
      <family val="2"/>
    </font>
    <font>
      <sz val="24"/>
      <color indexed="9"/>
      <name val="Verdana"/>
      <family val="2"/>
    </font>
    <font>
      <sz val="22"/>
      <color indexed="9"/>
      <name val="Verdana"/>
      <family val="2"/>
    </font>
    <font>
      <sz val="18"/>
      <color indexed="9"/>
      <name val="Verdana"/>
      <family val="2"/>
    </font>
    <font>
      <sz val="11"/>
      <color indexed="9"/>
      <name val="Verdana"/>
      <family val="2"/>
    </font>
    <font>
      <sz val="12"/>
      <name val="Times New Roman"/>
      <family val="1"/>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Verdana"/>
      <family val="2"/>
    </font>
    <font>
      <sz val="10"/>
      <color indexed="62"/>
      <name val="Verdana"/>
      <family val="2"/>
    </font>
    <font>
      <sz val="10"/>
      <color indexed="52"/>
      <name val="Verdana"/>
      <family val="2"/>
    </font>
    <font>
      <sz val="10"/>
      <color indexed="60"/>
      <name val="Verdana"/>
      <family val="2"/>
    </font>
    <font>
      <sz val="11"/>
      <color indexed="8"/>
      <name val="Calibri"/>
      <family val="2"/>
    </font>
    <font>
      <b/>
      <sz val="10"/>
      <color indexed="63"/>
      <name val="Verdana"/>
      <family val="2"/>
    </font>
    <font>
      <b/>
      <sz val="18"/>
      <color indexed="56"/>
      <name val="Cambria"/>
      <family val="2"/>
    </font>
    <font>
      <sz val="10"/>
      <color indexed="10"/>
      <name val="Verdana"/>
      <family val="2"/>
    </font>
    <font>
      <b/>
      <u val="single"/>
      <sz val="10"/>
      <color indexed="12"/>
      <name val="Verdana"/>
      <family val="2"/>
    </font>
    <font>
      <sz val="26"/>
      <color indexed="8"/>
      <name val="Verdana"/>
      <family val="2"/>
    </font>
    <font>
      <sz val="8"/>
      <name val="Segoe UI"/>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sz val="11"/>
      <color theme="1"/>
      <name val="Calibri"/>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u val="single"/>
      <sz val="10"/>
      <color theme="10"/>
      <name val="Verdana"/>
      <family val="2"/>
    </font>
    <font>
      <sz val="18"/>
      <color theme="0"/>
      <name val="Verdana"/>
      <family val="2"/>
    </font>
    <font>
      <sz val="26"/>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rgb="FF00800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top style="medium"/>
      <bottom style="thin"/>
    </border>
    <border>
      <left style="thin"/>
      <right/>
      <top style="thin"/>
      <bottom style="medium"/>
    </border>
    <border>
      <left style="thin"/>
      <right style="thin"/>
      <top/>
      <bottom style="thin"/>
    </border>
    <border>
      <left style="thin"/>
      <right/>
      <top/>
      <bottom style="thin"/>
    </border>
    <border>
      <left style="thin"/>
      <right/>
      <top style="thin"/>
      <bottom style="thin"/>
    </border>
    <border>
      <left/>
      <right/>
      <top style="medium"/>
      <bottom style="thin"/>
    </border>
    <border>
      <left/>
      <right/>
      <top style="thin"/>
      <bottom style="medium"/>
    </border>
    <border>
      <left style="thin"/>
      <right style="thin"/>
      <top style="thin"/>
      <bottom/>
    </border>
    <border>
      <left style="thin"/>
      <right/>
      <top style="thin"/>
      <bottom/>
    </border>
    <border>
      <left style="thin"/>
      <right style="mediumDashed"/>
      <top style="medium"/>
      <bottom style="thin"/>
    </border>
    <border>
      <left style="thin"/>
      <right style="medium"/>
      <top/>
      <bottom style="thin"/>
    </border>
    <border>
      <left/>
      <right style="medium"/>
      <top style="medium"/>
      <bottom style="medium"/>
    </border>
    <border>
      <left style="thin"/>
      <right style="medium"/>
      <top style="thin"/>
      <bottom style="thin"/>
    </border>
    <border>
      <left style="medium"/>
      <right style="thin"/>
      <top style="thin"/>
      <bottom/>
    </border>
    <border>
      <left style="medium"/>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style="medium"/>
      <right style="thin"/>
      <top>
        <color indexed="63"/>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medium"/>
      <top style="thin"/>
      <bottom/>
    </border>
    <border>
      <left/>
      <right>
        <color indexed="63"/>
      </right>
      <top style="thin"/>
      <bottom style="thin"/>
    </border>
    <border>
      <left/>
      <right style="thin"/>
      <top style="thin"/>
      <bottom style="medium"/>
    </border>
    <border>
      <left style="thin"/>
      <right style="mediumDashed"/>
      <top style="thin"/>
      <bottom/>
    </border>
    <border>
      <left/>
      <right style="thin"/>
      <top/>
      <bottom style="thin"/>
    </border>
    <border>
      <left/>
      <right style="medium"/>
      <top style="medium"/>
      <bottom/>
    </border>
    <border>
      <left/>
      <right style="medium"/>
      <top/>
      <bottom/>
    </border>
    <border>
      <left/>
      <right style="medium"/>
      <top/>
      <bottom style="medium"/>
    </border>
    <border>
      <left/>
      <right style="thin"/>
      <top style="thin"/>
      <bottom/>
    </border>
    <border>
      <left style="mediumDashed"/>
      <right>
        <color indexed="63"/>
      </right>
      <top style="medium"/>
      <bottom style="medium"/>
    </border>
    <border>
      <left style="medium"/>
      <right style="thin"/>
      <top/>
      <bottom style="thin"/>
    </border>
    <border>
      <left style="thin"/>
      <right style="thin"/>
      <top style="medium"/>
      <bottom/>
    </border>
    <border>
      <left style="thin"/>
      <right style="thin"/>
      <top/>
      <bottom/>
    </border>
    <border>
      <left style="thin"/>
      <right style="thin"/>
      <top/>
      <bottom style="medium"/>
    </border>
    <border>
      <left/>
      <right style="thin"/>
      <top style="medium"/>
      <bottom/>
    </border>
    <border>
      <left/>
      <right style="thin"/>
      <top/>
      <bottom/>
    </border>
    <border>
      <left style="medium"/>
      <right style="thin"/>
      <top style="medium"/>
      <bottom>
        <color indexed="63"/>
      </bottom>
    </border>
    <border>
      <left style="medium"/>
      <right style="thin"/>
      <top/>
      <bottom/>
    </border>
    <border>
      <left style="thin"/>
      <right style="medium"/>
      <top style="medium"/>
      <bottom/>
    </border>
    <border>
      <left style="thin"/>
      <right style="medium"/>
      <top/>
      <bottom style="medium"/>
    </border>
    <border>
      <left style="thin"/>
      <right/>
      <top style="medium"/>
      <bottom/>
    </border>
    <border>
      <left style="thin"/>
      <right>
        <color indexed="63"/>
      </right>
      <top>
        <color indexed="63"/>
      </top>
      <bottom style="medium"/>
    </border>
    <border>
      <left>
        <color indexed="63"/>
      </left>
      <right style="thin"/>
      <top>
        <color indexed="63"/>
      </top>
      <bottom style="medium"/>
    </border>
    <border>
      <left style="thin"/>
      <right style="medium"/>
      <top/>
      <bottom/>
    </border>
    <border>
      <left style="thin"/>
      <right/>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4"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32">
    <xf numFmtId="0" fontId="0" fillId="0" borderId="0" xfId="0" applyAlignment="1">
      <alignment/>
    </xf>
    <xf numFmtId="0" fontId="8" fillId="33" borderId="10" xfId="0" applyFont="1" applyFill="1" applyBorder="1" applyAlignment="1">
      <alignment/>
    </xf>
    <xf numFmtId="1" fontId="4" fillId="34" borderId="11" xfId="0" applyNumberFormat="1" applyFont="1" applyFill="1" applyBorder="1" applyAlignment="1" applyProtection="1">
      <alignment horizontal="center" vertical="center" wrapText="1"/>
      <protection locked="0"/>
    </xf>
    <xf numFmtId="1" fontId="4" fillId="34"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left"/>
      <protection locked="0"/>
    </xf>
    <xf numFmtId="0" fontId="0" fillId="0" borderId="0" xfId="0" applyFont="1" applyAlignment="1" applyProtection="1">
      <alignment/>
      <protection locked="0"/>
    </xf>
    <xf numFmtId="0" fontId="10" fillId="34" borderId="13"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0" fillId="0" borderId="0" xfId="0" applyFont="1" applyAlignment="1">
      <alignment/>
    </xf>
    <xf numFmtId="0" fontId="0" fillId="0" borderId="1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34" borderId="13" xfId="0" applyFill="1" applyBorder="1" applyAlignment="1">
      <alignment/>
    </xf>
    <xf numFmtId="0" fontId="0" fillId="34" borderId="15" xfId="0" applyFill="1" applyBorder="1" applyAlignment="1">
      <alignment/>
    </xf>
    <xf numFmtId="49" fontId="0" fillId="34" borderId="16" xfId="0" applyNumberFormat="1" applyFill="1" applyBorder="1" applyAlignment="1">
      <alignment/>
    </xf>
    <xf numFmtId="49" fontId="0" fillId="34" borderId="12" xfId="0" applyNumberFormat="1" applyFill="1" applyBorder="1" applyAlignment="1">
      <alignment/>
    </xf>
    <xf numFmtId="49" fontId="0" fillId="34" borderId="17" xfId="0" applyNumberFormat="1" applyFill="1" applyBorder="1" applyAlignment="1">
      <alignment/>
    </xf>
    <xf numFmtId="49" fontId="0" fillId="0" borderId="18" xfId="0" applyNumberFormat="1" applyFont="1" applyBorder="1" applyAlignment="1">
      <alignment/>
    </xf>
    <xf numFmtId="49" fontId="0" fillId="0" borderId="19" xfId="0" applyNumberFormat="1" applyFont="1" applyBorder="1" applyAlignment="1">
      <alignment/>
    </xf>
    <xf numFmtId="49" fontId="0" fillId="0" borderId="10" xfId="0" applyNumberFormat="1" applyFont="1" applyBorder="1" applyAlignment="1">
      <alignment/>
    </xf>
    <xf numFmtId="49" fontId="0" fillId="0" borderId="20" xfId="0" applyNumberFormat="1" applyFont="1" applyBorder="1" applyAlignment="1">
      <alignment/>
    </xf>
    <xf numFmtId="49" fontId="0" fillId="34" borderId="11" xfId="0" applyNumberFormat="1" applyFill="1" applyBorder="1" applyAlignment="1">
      <alignment/>
    </xf>
    <xf numFmtId="1" fontId="4" fillId="34" borderId="21"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locked="0"/>
    </xf>
    <xf numFmtId="49" fontId="4" fillId="34" borderId="12" xfId="0" applyNumberFormat="1" applyFont="1" applyFill="1" applyBorder="1" applyAlignment="1" applyProtection="1">
      <alignment horizontal="center" vertical="center" wrapText="1"/>
      <protection locked="0"/>
    </xf>
    <xf numFmtId="1" fontId="4" fillId="34" borderId="22" xfId="0" applyNumberFormat="1" applyFont="1" applyFill="1" applyBorder="1" applyAlignment="1" applyProtection="1">
      <alignment horizontal="center" vertical="center" wrapText="1"/>
      <protection locked="0"/>
    </xf>
    <xf numFmtId="1" fontId="4" fillId="34" borderId="16" xfId="0" applyNumberFormat="1" applyFont="1" applyFill="1" applyBorder="1" applyAlignment="1" applyProtection="1">
      <alignment horizontal="center" vertical="center" wrapText="1"/>
      <protection locked="0"/>
    </xf>
    <xf numFmtId="1" fontId="4" fillId="34" borderId="17" xfId="0" applyNumberFormat="1"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49" fontId="8" fillId="0" borderId="2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34" borderId="21" xfId="0" applyNumberFormat="1" applyFont="1" applyFill="1" applyBorder="1" applyAlignment="1" applyProtection="1">
      <alignment horizontal="center" vertical="center" wrapText="1"/>
      <protection locked="0"/>
    </xf>
    <xf numFmtId="1" fontId="2" fillId="35" borderId="23" xfId="0" applyNumberFormat="1" applyFont="1" applyFill="1" applyBorder="1" applyAlignment="1" applyProtection="1">
      <alignment horizontal="center" vertical="center" wrapText="1"/>
      <protection locked="0"/>
    </xf>
    <xf numFmtId="1" fontId="3" fillId="35" borderId="18" xfId="0" applyNumberFormat="1" applyFont="1" applyFill="1" applyBorder="1" applyAlignment="1" applyProtection="1">
      <alignment horizontal="center" vertical="center" wrapText="1"/>
      <protection locked="0"/>
    </xf>
    <xf numFmtId="0" fontId="10" fillId="34" borderId="25" xfId="0" applyFont="1" applyFill="1" applyBorder="1" applyAlignment="1">
      <alignment wrapText="1"/>
    </xf>
    <xf numFmtId="0" fontId="10" fillId="34" borderId="18" xfId="0" applyFont="1" applyFill="1" applyBorder="1" applyAlignment="1">
      <alignment wrapText="1"/>
    </xf>
    <xf numFmtId="16" fontId="10" fillId="34" borderId="18" xfId="0" applyNumberFormat="1" applyFont="1" applyFill="1" applyBorder="1" applyAlignment="1" quotePrefix="1">
      <alignment wrapText="1"/>
    </xf>
    <xf numFmtId="0" fontId="10" fillId="34" borderId="19" xfId="0" applyFont="1" applyFill="1" applyBorder="1" applyAlignment="1">
      <alignment wrapText="1"/>
    </xf>
    <xf numFmtId="0" fontId="10" fillId="34" borderId="26" xfId="0" applyFont="1" applyFill="1" applyBorder="1" applyAlignment="1">
      <alignment wrapText="1"/>
    </xf>
    <xf numFmtId="2" fontId="4" fillId="34" borderId="12" xfId="0" applyNumberFormat="1" applyFont="1" applyFill="1" applyBorder="1" applyAlignment="1" applyProtection="1">
      <alignment horizontal="center" vertical="center" wrapText="1"/>
      <protection locked="0"/>
    </xf>
    <xf numFmtId="16" fontId="10" fillId="34" borderId="12" xfId="0" applyNumberFormat="1" applyFont="1" applyFill="1" applyBorder="1" applyAlignment="1" quotePrefix="1">
      <alignment wrapText="1"/>
    </xf>
    <xf numFmtId="0" fontId="0" fillId="0" borderId="11" xfId="0" applyFont="1" applyFill="1" applyBorder="1" applyAlignment="1">
      <alignment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wrapText="1"/>
    </xf>
    <xf numFmtId="49" fontId="0" fillId="0" borderId="10" xfId="0" applyNumberFormat="1" applyFont="1" applyBorder="1" applyAlignment="1">
      <alignment horizontal="center" vertical="center" wrapText="1"/>
    </xf>
    <xf numFmtId="0" fontId="0" fillId="0" borderId="10" xfId="0" applyFont="1" applyBorder="1" applyAlignment="1">
      <alignment wrapText="1"/>
    </xf>
    <xf numFmtId="0" fontId="0" fillId="0" borderId="2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Alignment="1" applyProtection="1">
      <alignment/>
      <protection locked="0"/>
    </xf>
    <xf numFmtId="0" fontId="57" fillId="0" borderId="10" xfId="0" applyFont="1" applyBorder="1" applyAlignment="1">
      <alignment horizontal="left" vertical="center" wrapText="1"/>
    </xf>
    <xf numFmtId="0" fontId="59" fillId="0" borderId="10" xfId="53" applyFont="1" applyBorder="1" applyAlignment="1" applyProtection="1">
      <alignment horizontal="left" vertical="center" wrapText="1"/>
      <protection/>
    </xf>
    <xf numFmtId="0" fontId="2" fillId="0" borderId="18" xfId="0" applyFont="1" applyFill="1" applyBorder="1" applyAlignment="1">
      <alignment vertical="center" wrapText="1"/>
    </xf>
    <xf numFmtId="0" fontId="57" fillId="0" borderId="10" xfId="0" applyFont="1" applyBorder="1" applyAlignment="1">
      <alignment vertical="center" wrapText="1"/>
    </xf>
    <xf numFmtId="0" fontId="57" fillId="0" borderId="10" xfId="0" applyFont="1" applyBorder="1" applyAlignment="1">
      <alignment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11" fillId="36" borderId="0" xfId="0" applyFont="1" applyFill="1" applyBorder="1" applyAlignment="1">
      <alignment horizontal="center" vertical="center"/>
    </xf>
    <xf numFmtId="0" fontId="11" fillId="36" borderId="0" xfId="0" applyFont="1" applyFill="1" applyBorder="1" applyAlignment="1">
      <alignment vertical="center"/>
    </xf>
    <xf numFmtId="0" fontId="0" fillId="36" borderId="0" xfId="0" applyFill="1" applyAlignment="1">
      <alignment/>
    </xf>
    <xf numFmtId="16" fontId="10" fillId="34" borderId="11" xfId="0" applyNumberFormat="1" applyFont="1" applyFill="1" applyBorder="1" applyAlignment="1" quotePrefix="1">
      <alignment wrapText="1"/>
    </xf>
    <xf numFmtId="0" fontId="16" fillId="37" borderId="27" xfId="0" applyFont="1" applyFill="1" applyBorder="1" applyAlignment="1">
      <alignment vertical="center"/>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1" fontId="4" fillId="34" borderId="28" xfId="0" applyNumberFormat="1" applyFont="1" applyFill="1" applyBorder="1" applyAlignment="1" applyProtection="1">
      <alignment horizontal="center" vertical="center" wrapText="1"/>
      <protection locked="0"/>
    </xf>
    <xf numFmtId="0" fontId="10" fillId="34" borderId="29" xfId="0" applyFont="1" applyFill="1" applyBorder="1" applyAlignment="1" applyProtection="1">
      <alignment horizontal="center" vertical="center"/>
      <protection/>
    </xf>
    <xf numFmtId="0" fontId="10" fillId="34" borderId="23" xfId="0" applyFont="1" applyFill="1" applyBorder="1" applyAlignment="1" applyProtection="1">
      <alignment horizontal="center" vertical="center"/>
      <protection/>
    </xf>
    <xf numFmtId="2" fontId="10" fillId="34" borderId="23" xfId="0" applyNumberFormat="1" applyFont="1" applyFill="1" applyBorder="1" applyAlignment="1" applyProtection="1">
      <alignment horizontal="center" vertical="center"/>
      <protection/>
    </xf>
    <xf numFmtId="2" fontId="10" fillId="34" borderId="18" xfId="0" applyNumberFormat="1" applyFont="1" applyFill="1" applyBorder="1" applyAlignment="1" applyProtection="1">
      <alignment horizontal="center" vertical="center"/>
      <protection/>
    </xf>
    <xf numFmtId="2" fontId="2" fillId="35" borderId="30" xfId="0" applyNumberFormat="1" applyFont="1" applyFill="1" applyBorder="1" applyAlignment="1" applyProtection="1">
      <alignment vertical="center" wrapText="1"/>
      <protection/>
    </xf>
    <xf numFmtId="2" fontId="2" fillId="35" borderId="31" xfId="0" applyNumberFormat="1"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2" fontId="0" fillId="35" borderId="11" xfId="0" applyNumberFormat="1" applyFont="1" applyFill="1" applyBorder="1" applyAlignment="1" applyProtection="1">
      <alignment horizontal="center" vertical="center" wrapText="1"/>
      <protection locked="0"/>
    </xf>
    <xf numFmtId="2" fontId="1" fillId="36" borderId="15" xfId="0" applyNumberFormat="1" applyFont="1" applyFill="1" applyBorder="1" applyAlignment="1" applyProtection="1">
      <alignment horizontal="center" vertical="center" wrapText="1"/>
      <protection locked="0"/>
    </xf>
    <xf numFmtId="2" fontId="0" fillId="35" borderId="32" xfId="0" applyNumberForma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49" fontId="0" fillId="35" borderId="11" xfId="0" applyNumberFormat="1" applyFill="1" applyBorder="1" applyAlignment="1" applyProtection="1">
      <alignment horizontal="center" vertical="center" wrapText="1"/>
      <protection locked="0"/>
    </xf>
    <xf numFmtId="173" fontId="3" fillId="35" borderId="18" xfId="0" applyNumberFormat="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35" borderId="14"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2" fontId="0" fillId="35" borderId="10" xfId="0" applyNumberFormat="1" applyFont="1" applyFill="1" applyBorder="1" applyAlignment="1" applyProtection="1">
      <alignment horizontal="center" vertical="center" wrapText="1"/>
      <protection locked="0"/>
    </xf>
    <xf numFmtId="2" fontId="1" fillId="36" borderId="28" xfId="0" applyNumberFormat="1" applyFont="1" applyFill="1" applyBorder="1" applyAlignment="1" applyProtection="1">
      <alignment horizontal="center" vertical="center" wrapText="1"/>
      <protection locked="0"/>
    </xf>
    <xf numFmtId="2" fontId="0" fillId="35" borderId="33"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49" fontId="0" fillId="35" borderId="10" xfId="0" applyNumberFormat="1" applyFill="1" applyBorder="1" applyAlignment="1" applyProtection="1">
      <alignment horizontal="center" vertical="center" wrapText="1"/>
      <protection locked="0"/>
    </xf>
    <xf numFmtId="173" fontId="3" fillId="3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33" xfId="0" applyBorder="1" applyAlignment="1" applyProtection="1">
      <alignment/>
      <protection locked="0"/>
    </xf>
    <xf numFmtId="0" fontId="3" fillId="0" borderId="33" xfId="0" applyFont="1" applyBorder="1" applyAlignment="1" applyProtection="1">
      <alignment/>
      <protection locked="0"/>
    </xf>
    <xf numFmtId="0" fontId="3" fillId="0" borderId="33" xfId="0" applyFont="1" applyFill="1" applyBorder="1" applyAlignment="1" applyProtection="1">
      <alignment/>
      <protection locked="0"/>
    </xf>
    <xf numFmtId="1" fontId="3" fillId="35" borderId="19" xfId="0" applyNumberFormat="1" applyFont="1" applyFill="1" applyBorder="1" applyAlignment="1" applyProtection="1">
      <alignment horizontal="center" vertical="center" wrapText="1"/>
      <protection locked="0"/>
    </xf>
    <xf numFmtId="0" fontId="0" fillId="0" borderId="10" xfId="0" applyBorder="1" applyAlignment="1">
      <alignment/>
    </xf>
    <xf numFmtId="0" fontId="57" fillId="38" borderId="10" xfId="0" applyFont="1" applyFill="1" applyBorder="1" applyAlignment="1" applyProtection="1">
      <alignment/>
      <protection/>
    </xf>
    <xf numFmtId="0" fontId="57" fillId="38" borderId="10" xfId="0" applyFont="1" applyFill="1" applyBorder="1" applyAlignment="1" applyProtection="1">
      <alignment wrapText="1"/>
      <protection/>
    </xf>
    <xf numFmtId="0" fontId="10" fillId="34" borderId="13"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wrapText="1"/>
      <protection locked="0"/>
    </xf>
    <xf numFmtId="2" fontId="10" fillId="34" borderId="16"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wrapText="1"/>
      <protection locked="0"/>
    </xf>
    <xf numFmtId="2" fontId="4" fillId="34" borderId="11" xfId="0" applyNumberFormat="1" applyFont="1" applyFill="1" applyBorder="1" applyAlignment="1" applyProtection="1">
      <alignment horizontal="center" vertical="center" wrapText="1"/>
      <protection locked="0"/>
    </xf>
    <xf numFmtId="1" fontId="4" fillId="34" borderId="15" xfId="0" applyNumberFormat="1" applyFont="1" applyFill="1" applyBorder="1" applyAlignment="1" applyProtection="1">
      <alignment horizontal="center" vertical="center" wrapText="1"/>
      <protection locked="0"/>
    </xf>
    <xf numFmtId="173" fontId="4" fillId="34" borderId="11" xfId="0" applyNumberFormat="1"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wrapText="1"/>
      <protection locked="0"/>
    </xf>
    <xf numFmtId="0" fontId="10" fillId="34" borderId="29" xfId="0" applyFont="1" applyFill="1" applyBorder="1" applyAlignment="1" applyProtection="1">
      <alignment horizontal="center" vertical="center" wrapText="1"/>
      <protection locked="0"/>
    </xf>
    <xf numFmtId="0" fontId="10" fillId="34" borderId="23" xfId="0" applyFont="1" applyFill="1" applyBorder="1" applyAlignment="1" applyProtection="1">
      <alignment horizontal="center" vertical="center" wrapText="1"/>
      <protection locked="0"/>
    </xf>
    <xf numFmtId="2" fontId="10" fillId="34" borderId="23" xfId="0" applyNumberFormat="1" applyFont="1" applyFill="1" applyBorder="1" applyAlignment="1" applyProtection="1">
      <alignment horizontal="center" vertical="center" wrapText="1"/>
      <protection locked="0"/>
    </xf>
    <xf numFmtId="2" fontId="10" fillId="34" borderId="24" xfId="0" applyNumberFormat="1" applyFont="1" applyFill="1" applyBorder="1" applyAlignment="1" applyProtection="1">
      <alignment horizontal="center" vertical="center" wrapText="1"/>
      <protection locked="0"/>
    </xf>
    <xf numFmtId="2" fontId="4" fillId="34" borderId="30" xfId="0" applyNumberFormat="1" applyFont="1" applyFill="1" applyBorder="1" applyAlignment="1" applyProtection="1">
      <alignment horizontal="center" vertical="center" wrapText="1"/>
      <protection locked="0"/>
    </xf>
    <xf numFmtId="173" fontId="4" fillId="34" borderId="12" xfId="0" applyNumberFormat="1"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wrapText="1"/>
      <protection locked="0"/>
    </xf>
    <xf numFmtId="2" fontId="3" fillId="39" borderId="34" xfId="0" applyNumberFormat="1" applyFont="1" applyFill="1" applyBorder="1" applyAlignment="1" applyProtection="1">
      <alignment horizontal="center" vertical="center" wrapText="1"/>
      <protection locked="0"/>
    </xf>
    <xf numFmtId="0" fontId="6" fillId="35" borderId="0" xfId="0" applyFont="1" applyFill="1" applyBorder="1" applyAlignment="1">
      <alignment vertical="center"/>
    </xf>
    <xf numFmtId="0" fontId="60" fillId="37" borderId="35" xfId="0" applyFont="1" applyFill="1" applyBorder="1" applyAlignment="1">
      <alignment vertical="center"/>
    </xf>
    <xf numFmtId="0" fontId="60" fillId="37" borderId="36" xfId="0" applyFont="1" applyFill="1" applyBorder="1" applyAlignment="1">
      <alignment vertical="center"/>
    </xf>
    <xf numFmtId="0" fontId="0" fillId="0" borderId="0" xfId="0" applyBorder="1" applyAlignment="1">
      <alignment/>
    </xf>
    <xf numFmtId="0" fontId="15" fillId="37" borderId="37" xfId="0" applyFont="1" applyFill="1" applyBorder="1" applyAlignment="1" applyProtection="1">
      <alignment vertical="center" wrapText="1"/>
      <protection/>
    </xf>
    <xf numFmtId="0" fontId="15" fillId="37" borderId="38" xfId="0" applyFont="1" applyFill="1" applyBorder="1" applyAlignment="1" applyProtection="1">
      <alignment vertical="center" wrapText="1"/>
      <protection/>
    </xf>
    <xf numFmtId="0" fontId="15" fillId="37" borderId="39" xfId="0" applyFont="1" applyFill="1" applyBorder="1" applyAlignment="1" applyProtection="1">
      <alignment vertical="center" wrapText="1"/>
      <protection/>
    </xf>
    <xf numFmtId="0" fontId="15" fillId="37" borderId="0" xfId="0" applyFont="1" applyFill="1" applyBorder="1" applyAlignment="1" applyProtection="1">
      <alignment vertical="center" wrapText="1"/>
      <protection/>
    </xf>
    <xf numFmtId="0" fontId="15" fillId="37" borderId="40" xfId="0" applyFont="1" applyFill="1" applyBorder="1" applyAlignment="1" applyProtection="1">
      <alignment vertical="center" wrapText="1"/>
      <protection/>
    </xf>
    <xf numFmtId="0" fontId="15" fillId="37" borderId="41" xfId="0" applyFont="1" applyFill="1" applyBorder="1" applyAlignment="1" applyProtection="1">
      <alignment vertical="center" wrapText="1"/>
      <protection/>
    </xf>
    <xf numFmtId="1" fontId="2" fillId="35" borderId="12" xfId="0" applyNumberFormat="1" applyFont="1" applyFill="1" applyBorder="1" applyAlignment="1" applyProtection="1">
      <alignment horizontal="center" vertical="center" wrapText="1"/>
      <protection/>
    </xf>
    <xf numFmtId="1" fontId="2" fillId="35" borderId="23"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vertical="center"/>
      <protection locked="0"/>
    </xf>
    <xf numFmtId="2" fontId="2" fillId="36" borderId="10" xfId="0" applyNumberFormat="1" applyFont="1" applyFill="1" applyBorder="1" applyAlignment="1" applyProtection="1">
      <alignment horizontal="center" vertical="center" wrapText="1"/>
      <protection/>
    </xf>
    <xf numFmtId="2" fontId="2" fillId="36" borderId="24"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1"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5"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2" fontId="0" fillId="0" borderId="0" xfId="0" applyNumberFormat="1" applyFill="1" applyBorder="1" applyAlignment="1" applyProtection="1">
      <alignment horizontal="center" vertical="center" wrapText="1"/>
      <protection/>
    </xf>
    <xf numFmtId="172" fontId="3"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172" fontId="8" fillId="0"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center" vertical="center"/>
      <protection/>
    </xf>
    <xf numFmtId="2" fontId="0" fillId="0" borderId="0" xfId="0" applyNumberFormat="1" applyAlignment="1">
      <alignment/>
    </xf>
    <xf numFmtId="0" fontId="4" fillId="34" borderId="29" xfId="0" applyFont="1" applyFill="1" applyBorder="1" applyAlignment="1" applyProtection="1">
      <alignment horizontal="center" vertical="center" wrapText="1"/>
      <protection locked="0"/>
    </xf>
    <xf numFmtId="0" fontId="4" fillId="34" borderId="23" xfId="0" applyFont="1" applyFill="1" applyBorder="1" applyAlignment="1" applyProtection="1">
      <alignment horizontal="center" vertical="center" wrapText="1"/>
      <protection locked="0"/>
    </xf>
    <xf numFmtId="2" fontId="4" fillId="34" borderId="23" xfId="0" applyNumberFormat="1" applyFont="1" applyFill="1" applyBorder="1" applyAlignment="1" applyProtection="1">
      <alignment horizontal="center" vertical="center" wrapText="1"/>
      <protection locked="0"/>
    </xf>
    <xf numFmtId="1" fontId="4" fillId="34" borderId="42" xfId="0" applyNumberFormat="1" applyFont="1" applyFill="1" applyBorder="1" applyAlignment="1" applyProtection="1">
      <alignment horizontal="center" vertical="center" wrapText="1"/>
      <protection locked="0"/>
    </xf>
    <xf numFmtId="0" fontId="54" fillId="0" borderId="10" xfId="0" applyFont="1" applyFill="1" applyBorder="1" applyAlignment="1">
      <alignment/>
    </xf>
    <xf numFmtId="0" fontId="54" fillId="0" borderId="10" xfId="0" applyFont="1" applyFill="1" applyBorder="1" applyAlignment="1">
      <alignment wrapText="1"/>
    </xf>
    <xf numFmtId="0" fontId="0" fillId="0" borderId="0" xfId="0" applyAlignment="1">
      <alignment wrapText="1"/>
    </xf>
    <xf numFmtId="0" fontId="0" fillId="34" borderId="43" xfId="0" applyFont="1" applyFill="1" applyBorder="1" applyAlignment="1">
      <alignment horizontal="center" vertical="center" wrapText="1"/>
    </xf>
    <xf numFmtId="0" fontId="0" fillId="0" borderId="43" xfId="0" applyFont="1" applyBorder="1" applyAlignment="1">
      <alignment wrapText="1"/>
    </xf>
    <xf numFmtId="0" fontId="10" fillId="34" borderId="24" xfId="0" applyFont="1" applyFill="1" applyBorder="1" applyAlignment="1">
      <alignment wrapText="1"/>
    </xf>
    <xf numFmtId="0" fontId="10" fillId="34" borderId="23" xfId="0" applyFont="1" applyFill="1" applyBorder="1" applyAlignment="1">
      <alignment wrapText="1"/>
    </xf>
    <xf numFmtId="0" fontId="54" fillId="0" borderId="10" xfId="57" applyBorder="1">
      <alignment/>
      <protection/>
    </xf>
    <xf numFmtId="1" fontId="4" fillId="34" borderId="32" xfId="0" applyNumberFormat="1" applyFont="1" applyFill="1" applyBorder="1" applyAlignment="1" applyProtection="1">
      <alignment horizontal="center" vertical="center" wrapText="1"/>
      <protection locked="0"/>
    </xf>
    <xf numFmtId="1" fontId="4" fillId="34" borderId="44" xfId="0" applyNumberFormat="1" applyFont="1" applyFill="1" applyBorder="1" applyAlignment="1" applyProtection="1">
      <alignment horizontal="center" vertical="center" wrapText="1"/>
      <protection locked="0"/>
    </xf>
    <xf numFmtId="1" fontId="3" fillId="0" borderId="32" xfId="0" applyNumberFormat="1" applyFont="1" applyFill="1" applyBorder="1" applyAlignment="1" applyProtection="1">
      <alignment horizontal="center" vertical="center" wrapText="1"/>
      <protection locked="0"/>
    </xf>
    <xf numFmtId="1" fontId="0" fillId="0" borderId="0" xfId="0" applyNumberFormat="1" applyAlignment="1">
      <alignment/>
    </xf>
    <xf numFmtId="0" fontId="10" fillId="34" borderId="45" xfId="0" applyFont="1" applyFill="1" applyBorder="1" applyAlignment="1">
      <alignment wrapText="1"/>
    </xf>
    <xf numFmtId="16" fontId="0" fillId="0" borderId="10" xfId="0" applyNumberFormat="1" applyFont="1" applyFill="1" applyBorder="1" applyAlignment="1">
      <alignment wrapText="1"/>
    </xf>
    <xf numFmtId="0" fontId="10" fillId="34" borderId="42" xfId="0" applyFont="1" applyFill="1" applyBorder="1" applyAlignment="1">
      <alignment wrapText="1"/>
    </xf>
    <xf numFmtId="1" fontId="0" fillId="0" borderId="10" xfId="0" applyNumberFormat="1" applyFont="1" applyFill="1" applyBorder="1" applyAlignment="1">
      <alignment wrapText="1"/>
    </xf>
    <xf numFmtId="1" fontId="0" fillId="0" borderId="10" xfId="0" applyNumberFormat="1" applyFont="1" applyBorder="1" applyAlignment="1">
      <alignment wrapText="1"/>
    </xf>
    <xf numFmtId="0" fontId="0" fillId="0" borderId="10" xfId="0" applyFont="1" applyBorder="1" applyAlignment="1">
      <alignment/>
    </xf>
    <xf numFmtId="2" fontId="3" fillId="35" borderId="46" xfId="0" applyNumberFormat="1" applyFont="1" applyFill="1" applyBorder="1" applyAlignment="1" applyProtection="1">
      <alignment horizontal="center" vertical="center" wrapText="1"/>
      <protection locked="0"/>
    </xf>
    <xf numFmtId="1" fontId="0" fillId="35" borderId="11" xfId="0" applyNumberFormat="1" applyFill="1" applyBorder="1" applyAlignment="1" applyProtection="1">
      <alignment horizontal="center" vertical="center" wrapText="1"/>
      <protection locked="0"/>
    </xf>
    <xf numFmtId="1" fontId="0" fillId="35" borderId="10" xfId="0" applyNumberFormat="1" applyFill="1" applyBorder="1" applyAlignment="1" applyProtection="1">
      <alignment horizontal="center" vertical="center" wrapText="1"/>
      <protection locked="0"/>
    </xf>
    <xf numFmtId="2" fontId="10" fillId="34" borderId="15" xfId="0" applyNumberFormat="1" applyFont="1" applyFill="1" applyBorder="1" applyAlignment="1" applyProtection="1">
      <alignment horizontal="center" vertical="center" wrapText="1"/>
      <protection/>
    </xf>
    <xf numFmtId="2" fontId="10" fillId="34" borderId="42" xfId="0" applyNumberFormat="1" applyFont="1" applyFill="1" applyBorder="1" applyAlignment="1" applyProtection="1">
      <alignment horizontal="center" vertical="center" wrapText="1"/>
      <protection/>
    </xf>
    <xf numFmtId="2" fontId="10" fillId="34" borderId="11" xfId="0" applyNumberFormat="1" applyFont="1" applyFill="1" applyBorder="1" applyAlignment="1" applyProtection="1">
      <alignment horizontal="center" vertical="center" wrapText="1"/>
      <protection/>
    </xf>
    <xf numFmtId="2" fontId="10" fillId="34" borderId="23" xfId="0"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34" borderId="42" xfId="0" applyFill="1" applyBorder="1" applyAlignment="1">
      <alignment/>
    </xf>
    <xf numFmtId="0" fontId="0" fillId="0" borderId="16"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34" borderId="29" xfId="0" applyFill="1" applyBorder="1" applyAlignment="1">
      <alignment/>
    </xf>
    <xf numFmtId="0" fontId="54" fillId="0" borderId="10" xfId="57" applyBorder="1" applyAlignment="1">
      <alignment wrapText="1"/>
      <protection/>
    </xf>
    <xf numFmtId="0" fontId="0" fillId="0" borderId="10" xfId="0" applyBorder="1" applyAlignment="1">
      <alignment wrapText="1"/>
    </xf>
    <xf numFmtId="2" fontId="0" fillId="0" borderId="10" xfId="0" applyNumberFormat="1" applyBorder="1" applyAlignment="1">
      <alignment/>
    </xf>
    <xf numFmtId="1" fontId="0" fillId="0" borderId="10" xfId="0" applyNumberFormat="1" applyBorder="1" applyAlignment="1">
      <alignment/>
    </xf>
    <xf numFmtId="1" fontId="3" fillId="0" borderId="10" xfId="0" applyNumberFormat="1" applyFont="1" applyFill="1" applyBorder="1" applyAlignment="1" applyProtection="1">
      <alignment horizontal="center" vertical="center" wrapText="1"/>
      <protection locked="0"/>
    </xf>
    <xf numFmtId="0" fontId="54" fillId="0" borderId="10" xfId="57" applyFill="1" applyBorder="1">
      <alignment/>
      <protection/>
    </xf>
    <xf numFmtId="0" fontId="19" fillId="0" borderId="10" xfId="0" applyFont="1" applyBorder="1" applyAlignment="1">
      <alignment wrapText="1"/>
    </xf>
    <xf numFmtId="0" fontId="11" fillId="37" borderId="37" xfId="0" applyFont="1" applyFill="1" applyBorder="1" applyAlignment="1">
      <alignment horizontal="center" vertical="center"/>
    </xf>
    <xf numFmtId="0" fontId="11" fillId="37" borderId="38" xfId="0" applyFont="1" applyFill="1" applyBorder="1" applyAlignment="1">
      <alignment horizontal="center" vertical="center"/>
    </xf>
    <xf numFmtId="0" fontId="11" fillId="37" borderId="47" xfId="0" applyFont="1" applyFill="1" applyBorder="1" applyAlignment="1">
      <alignment horizontal="center" vertical="center"/>
    </xf>
    <xf numFmtId="0" fontId="11" fillId="37" borderId="39"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48" xfId="0" applyFont="1" applyFill="1" applyBorder="1" applyAlignment="1">
      <alignment horizontal="center" vertical="center"/>
    </xf>
    <xf numFmtId="0" fontId="11" fillId="37" borderId="40" xfId="0" applyFont="1" applyFill="1" applyBorder="1" applyAlignment="1">
      <alignment horizontal="center" vertical="center"/>
    </xf>
    <xf numFmtId="0" fontId="11" fillId="37" borderId="41" xfId="0" applyFont="1" applyFill="1" applyBorder="1" applyAlignment="1">
      <alignment horizontal="center" vertical="center"/>
    </xf>
    <xf numFmtId="0" fontId="11" fillId="37" borderId="49" xfId="0" applyFont="1" applyFill="1" applyBorder="1" applyAlignment="1">
      <alignment horizontal="center" vertical="center"/>
    </xf>
    <xf numFmtId="0" fontId="2" fillId="33" borderId="20" xfId="0" applyFont="1" applyFill="1" applyBorder="1" applyAlignment="1">
      <alignment horizontal="center"/>
    </xf>
    <xf numFmtId="0" fontId="2" fillId="33" borderId="33" xfId="0" applyFont="1" applyFill="1" applyBorder="1" applyAlignment="1">
      <alignment horizontal="center"/>
    </xf>
    <xf numFmtId="0" fontId="2" fillId="33" borderId="10" xfId="0" applyFont="1" applyFill="1" applyBorder="1" applyAlignment="1">
      <alignment horizontal="center"/>
    </xf>
    <xf numFmtId="0" fontId="8" fillId="33" borderId="10" xfId="0" applyFont="1" applyFill="1" applyBorder="1" applyAlignment="1">
      <alignment horizontal="center"/>
    </xf>
    <xf numFmtId="0" fontId="0" fillId="0" borderId="10" xfId="0" applyBorder="1" applyAlignment="1">
      <alignment horizontal="left" vertical="center" wrapText="1"/>
    </xf>
    <xf numFmtId="0" fontId="50" fillId="0" borderId="19" xfId="53" applyBorder="1" applyAlignment="1" applyProtection="1">
      <alignment/>
      <protection/>
    </xf>
    <xf numFmtId="0" fontId="50" fillId="0" borderId="46" xfId="53" applyBorder="1" applyAlignment="1" applyProtection="1">
      <alignment/>
      <protection/>
    </xf>
    <xf numFmtId="0" fontId="57" fillId="0" borderId="23" xfId="0" applyFont="1" applyFill="1" applyBorder="1" applyAlignment="1">
      <alignment vertical="center"/>
    </xf>
    <xf numFmtId="0" fontId="57" fillId="0" borderId="18" xfId="0" applyFont="1" applyFill="1" applyBorder="1" applyAlignment="1">
      <alignment vertical="center"/>
    </xf>
    <xf numFmtId="0" fontId="3" fillId="0" borderId="10" xfId="0" applyFont="1" applyFill="1" applyBorder="1" applyAlignment="1">
      <alignment wrapText="1"/>
    </xf>
    <xf numFmtId="0" fontId="0" fillId="0" borderId="10"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50" xfId="0" applyBorder="1" applyAlignment="1">
      <alignment wrapText="1"/>
    </xf>
    <xf numFmtId="0" fontId="6" fillId="35" borderId="0" xfId="0" applyFont="1" applyFill="1" applyBorder="1" applyAlignment="1">
      <alignment horizontal="left" vertical="center"/>
    </xf>
    <xf numFmtId="0" fontId="60" fillId="37" borderId="36" xfId="0" applyFont="1" applyFill="1" applyBorder="1" applyAlignment="1">
      <alignment horizontal="left" vertical="center"/>
    </xf>
    <xf numFmtId="0" fontId="60" fillId="37" borderId="27" xfId="0" applyFont="1" applyFill="1" applyBorder="1" applyAlignment="1">
      <alignment horizontal="left" vertical="center"/>
    </xf>
    <xf numFmtId="0" fontId="17" fillId="37" borderId="51" xfId="0" applyFont="1" applyFill="1" applyBorder="1" applyAlignment="1">
      <alignment horizontal="center" vertical="center"/>
    </xf>
    <xf numFmtId="0" fontId="17" fillId="37" borderId="36" xfId="0" applyFont="1" applyFill="1" applyBorder="1" applyAlignment="1">
      <alignment horizontal="center" vertical="center"/>
    </xf>
    <xf numFmtId="0" fontId="17" fillId="37" borderId="27" xfId="0" applyFont="1" applyFill="1" applyBorder="1" applyAlignment="1">
      <alignment horizontal="center" vertical="center"/>
    </xf>
    <xf numFmtId="2" fontId="2" fillId="36" borderId="26" xfId="0" applyNumberFormat="1" applyFont="1" applyFill="1" applyBorder="1" applyAlignment="1" applyProtection="1">
      <alignment horizontal="center" vertical="center" wrapText="1"/>
      <protection/>
    </xf>
    <xf numFmtId="2" fontId="2" fillId="36" borderId="28" xfId="0" applyNumberFormat="1" applyFont="1" applyFill="1" applyBorder="1" applyAlignment="1" applyProtection="1">
      <alignment horizontal="center" vertical="center" wrapText="1"/>
      <protection/>
    </xf>
    <xf numFmtId="2" fontId="2" fillId="36" borderId="15" xfId="0" applyNumberFormat="1" applyFont="1" applyFill="1" applyBorder="1" applyAlignment="1" applyProtection="1">
      <alignment horizontal="center" vertical="center" wrapText="1"/>
      <protection/>
    </xf>
    <xf numFmtId="2" fontId="2" fillId="36" borderId="31" xfId="0" applyNumberFormat="1" applyFont="1" applyFill="1" applyBorder="1" applyAlignment="1" applyProtection="1">
      <alignment horizontal="center" vertical="center" wrapText="1"/>
      <protection/>
    </xf>
    <xf numFmtId="1" fontId="2" fillId="36" borderId="38" xfId="0" applyNumberFormat="1" applyFont="1" applyFill="1" applyBorder="1" applyAlignment="1" applyProtection="1">
      <alignment horizontal="center" vertical="center" wrapText="1"/>
      <protection/>
    </xf>
    <xf numFmtId="1" fontId="2" fillId="36" borderId="0" xfId="0" applyNumberFormat="1" applyFont="1" applyFill="1" applyBorder="1" applyAlignment="1" applyProtection="1">
      <alignment horizontal="center" vertical="center" wrapText="1"/>
      <protection/>
    </xf>
    <xf numFmtId="2" fontId="2" fillId="36" borderId="11" xfId="0" applyNumberFormat="1" applyFont="1" applyFill="1" applyBorder="1" applyAlignment="1" applyProtection="1">
      <alignment horizontal="center" vertical="center" wrapText="1"/>
      <protection/>
    </xf>
    <xf numFmtId="2" fontId="2" fillId="36" borderId="12" xfId="0" applyNumberFormat="1" applyFont="1" applyFill="1" applyBorder="1" applyAlignment="1" applyProtection="1">
      <alignment horizontal="center" vertical="center" wrapText="1"/>
      <protection/>
    </xf>
    <xf numFmtId="2" fontId="2" fillId="36" borderId="25" xfId="0" applyNumberFormat="1" applyFont="1" applyFill="1" applyBorder="1" applyAlignment="1" applyProtection="1">
      <alignment horizontal="center" vertical="center" wrapText="1"/>
      <protection/>
    </xf>
    <xf numFmtId="2" fontId="2" fillId="36" borderId="45" xfId="0" applyNumberFormat="1" applyFont="1" applyFill="1" applyBorder="1" applyAlignment="1" applyProtection="1">
      <alignment horizontal="center" vertical="center" wrapText="1"/>
      <protection/>
    </xf>
    <xf numFmtId="2" fontId="2" fillId="36" borderId="38" xfId="0" applyNumberFormat="1" applyFont="1" applyFill="1" applyBorder="1" applyAlignment="1" applyProtection="1">
      <alignment horizontal="center" vertical="center" wrapText="1"/>
      <protection/>
    </xf>
    <xf numFmtId="2" fontId="2" fillId="36" borderId="0" xfId="0" applyNumberFormat="1" applyFont="1" applyFill="1" applyBorder="1" applyAlignment="1" applyProtection="1">
      <alignment horizontal="center" vertical="center" wrapText="1"/>
      <protection/>
    </xf>
    <xf numFmtId="0" fontId="2" fillId="36" borderId="52" xfId="0" applyFont="1" applyFill="1" applyBorder="1" applyAlignment="1" applyProtection="1">
      <alignment horizontal="center" vertical="center" wrapText="1"/>
      <protection/>
    </xf>
    <xf numFmtId="0" fontId="2" fillId="36" borderId="14"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2" fontId="2" fillId="36" borderId="16" xfId="0" applyNumberFormat="1" applyFont="1" applyFill="1" applyBorder="1" applyAlignment="1" applyProtection="1">
      <alignment horizontal="center" vertical="center" wrapText="1"/>
      <protection/>
    </xf>
    <xf numFmtId="2" fontId="2" fillId="36" borderId="32" xfId="0" applyNumberFormat="1" applyFont="1" applyFill="1" applyBorder="1" applyAlignment="1" applyProtection="1">
      <alignment horizontal="center" vertical="center" wrapText="1"/>
      <protection/>
    </xf>
    <xf numFmtId="2" fontId="2" fillId="36" borderId="18"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2" fontId="2" fillId="36" borderId="53" xfId="0" applyNumberFormat="1" applyFont="1" applyFill="1" applyBorder="1" applyAlignment="1" applyProtection="1">
      <alignment horizontal="center" vertical="center" wrapText="1"/>
      <protection/>
    </xf>
    <xf numFmtId="2" fontId="2" fillId="36" borderId="54" xfId="0" applyNumberFormat="1" applyFont="1" applyFill="1" applyBorder="1" applyAlignment="1" applyProtection="1">
      <alignment horizontal="center" vertical="center" wrapText="1"/>
      <protection/>
    </xf>
    <xf numFmtId="2" fontId="2" fillId="36" borderId="17" xfId="0" applyNumberFormat="1" applyFont="1" applyFill="1" applyBorder="1" applyAlignment="1" applyProtection="1">
      <alignment horizontal="center" vertical="center" wrapText="1"/>
      <protection/>
    </xf>
    <xf numFmtId="2" fontId="2" fillId="36" borderId="23" xfId="0" applyNumberFormat="1" applyFont="1" applyFill="1" applyBorder="1" applyAlignment="1" applyProtection="1">
      <alignment horizontal="center" vertical="center" wrapText="1"/>
      <protection/>
    </xf>
    <xf numFmtId="2" fontId="2" fillId="36" borderId="55" xfId="0" applyNumberFormat="1" applyFont="1" applyFill="1" applyBorder="1" applyAlignment="1" applyProtection="1">
      <alignment horizontal="center" vertical="center" wrapText="1"/>
      <protection/>
    </xf>
    <xf numFmtId="0" fontId="15" fillId="37" borderId="37" xfId="0" applyFont="1" applyFill="1" applyBorder="1" applyAlignment="1" applyProtection="1">
      <alignment horizontal="center" vertical="center"/>
      <protection/>
    </xf>
    <xf numFmtId="0" fontId="15" fillId="37" borderId="38" xfId="0" applyFont="1" applyFill="1" applyBorder="1" applyAlignment="1" applyProtection="1">
      <alignment horizontal="center" vertical="center"/>
      <protection/>
    </xf>
    <xf numFmtId="0" fontId="15" fillId="37" borderId="47" xfId="0" applyFont="1" applyFill="1" applyBorder="1" applyAlignment="1" applyProtection="1">
      <alignment horizontal="center" vertical="center"/>
      <protection/>
    </xf>
    <xf numFmtId="0" fontId="15" fillId="37" borderId="39"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7" borderId="48" xfId="0" applyFont="1" applyFill="1" applyBorder="1" applyAlignment="1" applyProtection="1">
      <alignment horizontal="center" vertical="center"/>
      <protection/>
    </xf>
    <xf numFmtId="0" fontId="15" fillId="37" borderId="40" xfId="0" applyFont="1" applyFill="1" applyBorder="1" applyAlignment="1" applyProtection="1">
      <alignment horizontal="center" vertical="center"/>
      <protection/>
    </xf>
    <xf numFmtId="0" fontId="15" fillId="37" borderId="41" xfId="0" applyFont="1" applyFill="1" applyBorder="1" applyAlignment="1" applyProtection="1">
      <alignment horizontal="center" vertical="center"/>
      <protection/>
    </xf>
    <xf numFmtId="0" fontId="15" fillId="37" borderId="4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35" borderId="56" xfId="0" applyFont="1" applyFill="1" applyBorder="1" applyAlignment="1" applyProtection="1">
      <alignment horizontal="center" vertical="center" wrapText="1"/>
      <protection/>
    </xf>
    <xf numFmtId="0" fontId="2" fillId="35" borderId="57"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wrapText="1"/>
      <protection/>
    </xf>
    <xf numFmtId="0" fontId="16" fillId="37" borderId="38" xfId="0" applyFont="1" applyFill="1" applyBorder="1" applyAlignment="1" applyProtection="1">
      <alignment horizontal="center" vertical="center" wrapText="1"/>
      <protection/>
    </xf>
    <xf numFmtId="0" fontId="16" fillId="37" borderId="47"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7" borderId="48" xfId="0" applyFont="1" applyFill="1" applyBorder="1" applyAlignment="1" applyProtection="1">
      <alignment horizontal="center" vertical="center" wrapText="1"/>
      <protection/>
    </xf>
    <xf numFmtId="0" fontId="16" fillId="37" borderId="41" xfId="0" applyFont="1" applyFill="1" applyBorder="1" applyAlignment="1" applyProtection="1">
      <alignment horizontal="center" vertical="center" wrapText="1"/>
      <protection/>
    </xf>
    <xf numFmtId="0" fontId="16" fillId="37" borderId="49" xfId="0" applyFont="1" applyFill="1" applyBorder="1" applyAlignment="1" applyProtection="1">
      <alignment horizontal="center" vertical="center" wrapText="1"/>
      <protection/>
    </xf>
    <xf numFmtId="0" fontId="13" fillId="37" borderId="40" xfId="0" applyFont="1" applyFill="1" applyBorder="1" applyAlignment="1" applyProtection="1">
      <alignment horizontal="center" vertical="center"/>
      <protection/>
    </xf>
    <xf numFmtId="0" fontId="13" fillId="37" borderId="41" xfId="0" applyFont="1" applyFill="1" applyBorder="1" applyAlignment="1" applyProtection="1">
      <alignment horizontal="center" vertical="center"/>
      <protection/>
    </xf>
    <xf numFmtId="0" fontId="13" fillId="37" borderId="49"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2" fontId="2" fillId="35" borderId="13" xfId="0" applyNumberFormat="1" applyFont="1" applyFill="1" applyBorder="1" applyAlignment="1" applyProtection="1">
      <alignment horizontal="center" vertical="center" wrapText="1"/>
      <protection/>
    </xf>
    <xf numFmtId="2" fontId="2" fillId="35" borderId="30" xfId="0" applyNumberFormat="1"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3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23" xfId="0" applyFont="1" applyFill="1" applyBorder="1" applyAlignment="1" applyProtection="1">
      <alignment horizontal="center" vertical="center" wrapText="1"/>
      <protection/>
    </xf>
    <xf numFmtId="49" fontId="2" fillId="35" borderId="53" xfId="0" applyNumberFormat="1" applyFont="1" applyFill="1" applyBorder="1" applyAlignment="1" applyProtection="1">
      <alignment horizontal="center" vertical="center" wrapText="1"/>
      <protection/>
    </xf>
    <xf numFmtId="49" fontId="2" fillId="35" borderId="54" xfId="0" applyNumberFormat="1" applyFont="1" applyFill="1" applyBorder="1" applyAlignment="1" applyProtection="1">
      <alignment horizontal="center" vertical="center" wrapText="1"/>
      <protection/>
    </xf>
    <xf numFmtId="0" fontId="2" fillId="36" borderId="58" xfId="0" applyFont="1" applyFill="1" applyBorder="1" applyAlignment="1" applyProtection="1">
      <alignment horizontal="center" vertical="center" wrapText="1"/>
      <protection/>
    </xf>
    <xf numFmtId="0" fontId="2" fillId="36" borderId="59" xfId="0" applyFont="1" applyFill="1" applyBorder="1" applyAlignment="1" applyProtection="1">
      <alignment horizontal="center" vertical="center" wrapText="1"/>
      <protection/>
    </xf>
    <xf numFmtId="2" fontId="2" fillId="35" borderId="60" xfId="0" applyNumberFormat="1" applyFont="1" applyFill="1" applyBorder="1" applyAlignment="1" applyProtection="1">
      <alignment horizontal="center" vertical="center" wrapText="1"/>
      <protection/>
    </xf>
    <xf numFmtId="2" fontId="2" fillId="35" borderId="61" xfId="0" applyNumberFormat="1" applyFont="1" applyFill="1" applyBorder="1" applyAlignment="1" applyProtection="1">
      <alignment horizontal="center" vertical="center" wrapText="1"/>
      <protection/>
    </xf>
    <xf numFmtId="49" fontId="2" fillId="35" borderId="55" xfId="0" applyNumberFormat="1" applyFont="1" applyFill="1" applyBorder="1" applyAlignment="1" applyProtection="1">
      <alignment horizontal="center" vertical="center" wrapText="1"/>
      <protection/>
    </xf>
    <xf numFmtId="0" fontId="61" fillId="0" borderId="0" xfId="0" applyFont="1" applyAlignment="1">
      <alignment horizontal="left" vertical="center"/>
    </xf>
    <xf numFmtId="0" fontId="61" fillId="0" borderId="41" xfId="0" applyFont="1" applyBorder="1" applyAlignment="1">
      <alignment horizontal="left" vertical="center"/>
    </xf>
    <xf numFmtId="2" fontId="2" fillId="35" borderId="62" xfId="0" applyNumberFormat="1" applyFont="1" applyFill="1" applyBorder="1" applyAlignment="1" applyProtection="1">
      <alignment horizontal="center" vertical="center" wrapText="1"/>
      <protection/>
    </xf>
    <xf numFmtId="2" fontId="2" fillId="35" borderId="56" xfId="0" applyNumberFormat="1" applyFont="1" applyFill="1" applyBorder="1" applyAlignment="1" applyProtection="1">
      <alignment horizontal="center" vertical="center" wrapText="1"/>
      <protection/>
    </xf>
    <xf numFmtId="2" fontId="2" fillId="35" borderId="63" xfId="0" applyNumberFormat="1" applyFont="1" applyFill="1" applyBorder="1" applyAlignment="1" applyProtection="1">
      <alignment horizontal="center" vertical="center" wrapText="1"/>
      <protection/>
    </xf>
    <xf numFmtId="2" fontId="2" fillId="35" borderId="41" xfId="0" applyNumberFormat="1" applyFont="1" applyFill="1" applyBorder="1" applyAlignment="1" applyProtection="1">
      <alignment horizontal="center" vertical="center" wrapText="1"/>
      <protection/>
    </xf>
    <xf numFmtId="2" fontId="2" fillId="35" borderId="64" xfId="0" applyNumberFormat="1" applyFont="1" applyFill="1" applyBorder="1" applyAlignment="1" applyProtection="1">
      <alignment horizontal="center" vertical="center" wrapText="1"/>
      <protection/>
    </xf>
    <xf numFmtId="2" fontId="9"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protection/>
    </xf>
    <xf numFmtId="0" fontId="2" fillId="36" borderId="60" xfId="0" applyFont="1" applyFill="1" applyBorder="1" applyAlignment="1" applyProtection="1">
      <alignment horizontal="center" vertical="center" wrapText="1"/>
      <protection/>
    </xf>
    <xf numFmtId="0" fontId="2" fillId="36" borderId="65"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wrapText="1"/>
      <protection/>
    </xf>
    <xf numFmtId="0" fontId="2" fillId="35" borderId="24" xfId="0" applyFont="1" applyFill="1" applyBorder="1" applyAlignment="1" applyProtection="1">
      <alignment horizontal="center" vertical="center" wrapText="1"/>
      <protection/>
    </xf>
    <xf numFmtId="2" fontId="2" fillId="35" borderId="66" xfId="0" applyNumberFormat="1" applyFont="1" applyFill="1" applyBorder="1" applyAlignment="1" applyProtection="1">
      <alignment horizontal="center" vertical="center" wrapText="1"/>
      <protection/>
    </xf>
    <xf numFmtId="0" fontId="12" fillId="37" borderId="37" xfId="0" applyFont="1" applyFill="1" applyBorder="1" applyAlignment="1" applyProtection="1">
      <alignment horizontal="center" vertical="center" wrapText="1"/>
      <protection/>
    </xf>
    <xf numFmtId="0" fontId="12" fillId="37" borderId="38" xfId="0" applyFont="1" applyFill="1" applyBorder="1" applyAlignment="1" applyProtection="1">
      <alignment horizontal="center" vertical="center"/>
      <protection/>
    </xf>
    <xf numFmtId="0" fontId="12" fillId="37" borderId="47" xfId="0" applyFont="1" applyFill="1" applyBorder="1" applyAlignment="1" applyProtection="1">
      <alignment horizontal="center" vertical="center"/>
      <protection/>
    </xf>
    <xf numFmtId="0" fontId="12" fillId="37" borderId="39"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48" xfId="0" applyFont="1" applyFill="1" applyBorder="1" applyAlignment="1" applyProtection="1">
      <alignment horizontal="center" vertical="center"/>
      <protection/>
    </xf>
    <xf numFmtId="0" fontId="12" fillId="37" borderId="40" xfId="0" applyFont="1" applyFill="1" applyBorder="1" applyAlignment="1" applyProtection="1">
      <alignment horizontal="center" vertical="center"/>
      <protection/>
    </xf>
    <xf numFmtId="0" fontId="12" fillId="37" borderId="41" xfId="0" applyFont="1" applyFill="1" applyBorder="1" applyAlignment="1" applyProtection="1">
      <alignment horizontal="center" vertical="center"/>
      <protection/>
    </xf>
    <xf numFmtId="0" fontId="12" fillId="37" borderId="49" xfId="0" applyFont="1" applyFill="1" applyBorder="1" applyAlignment="1" applyProtection="1">
      <alignment horizontal="center" vertical="center"/>
      <protection/>
    </xf>
    <xf numFmtId="2" fontId="2" fillId="35" borderId="47" xfId="0" applyNumberFormat="1" applyFont="1" applyFill="1" applyBorder="1" applyAlignment="1" applyProtection="1">
      <alignment horizontal="center" vertical="center" wrapText="1"/>
      <protection/>
    </xf>
    <xf numFmtId="2" fontId="2" fillId="35" borderId="48" xfId="0" applyNumberFormat="1" applyFont="1" applyFill="1" applyBorder="1" applyAlignment="1" applyProtection="1">
      <alignment horizontal="center" vertical="center" wrapText="1"/>
      <protection/>
    </xf>
    <xf numFmtId="0" fontId="8" fillId="0" borderId="62"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4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pdf/treefellingaugust.pdf/$FILE/treefellingaugust.pdf" TargetMode="External" /><Relationship Id="rId2" Type="http://schemas.openxmlformats.org/officeDocument/2006/relationships/hyperlink" Target="http://www.forestry.gov.uk/forestry/infd-7t9e4j"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D7"/>
    </sheetView>
  </sheetViews>
  <sheetFormatPr defaultColWidth="9.00390625" defaultRowHeight="12.75"/>
  <cols>
    <col min="1" max="1" width="20.125" style="0" bestFit="1" customWidth="1"/>
    <col min="2" max="2" width="38.25390625" style="0" customWidth="1"/>
    <col min="3" max="3" width="10.375" style="0" customWidth="1"/>
  </cols>
  <sheetData>
    <row r="1" spans="1:14" ht="12.75" customHeight="1">
      <c r="A1" s="207" t="s">
        <v>120</v>
      </c>
      <c r="B1" s="208"/>
      <c r="C1" s="208"/>
      <c r="D1" s="209"/>
      <c r="E1" s="64"/>
      <c r="F1" s="64"/>
      <c r="G1" s="64"/>
      <c r="H1" s="64"/>
      <c r="I1" s="64"/>
      <c r="J1" s="64"/>
      <c r="K1" s="64"/>
      <c r="L1" s="64"/>
      <c r="M1" s="64"/>
      <c r="N1" s="64"/>
    </row>
    <row r="2" spans="1:14" ht="12.75" customHeight="1">
      <c r="A2" s="210"/>
      <c r="B2" s="211"/>
      <c r="C2" s="211"/>
      <c r="D2" s="212"/>
      <c r="E2" s="64"/>
      <c r="F2" s="64"/>
      <c r="G2" s="64"/>
      <c r="H2" s="64"/>
      <c r="I2" s="64"/>
      <c r="J2" s="64"/>
      <c r="K2" s="64"/>
      <c r="L2" s="64"/>
      <c r="M2" s="64"/>
      <c r="N2" s="64"/>
    </row>
    <row r="3" spans="1:14" ht="13.5" customHeight="1" thickBot="1">
      <c r="A3" s="213"/>
      <c r="B3" s="214"/>
      <c r="C3" s="214"/>
      <c r="D3" s="215"/>
      <c r="E3" s="64"/>
      <c r="F3" s="64"/>
      <c r="G3" s="64"/>
      <c r="H3" s="64"/>
      <c r="I3" s="64"/>
      <c r="J3" s="64"/>
      <c r="K3" s="64"/>
      <c r="L3" s="64"/>
      <c r="M3" s="64"/>
      <c r="N3" s="64"/>
    </row>
    <row r="4" spans="1:14" s="65" customFormat="1" ht="13.5" customHeight="1">
      <c r="A4" s="63"/>
      <c r="B4" s="63"/>
      <c r="C4" s="63"/>
      <c r="D4" s="63"/>
      <c r="E4" s="64"/>
      <c r="F4" s="64"/>
      <c r="G4" s="64"/>
      <c r="H4" s="64"/>
      <c r="I4" s="64"/>
      <c r="J4" s="64"/>
      <c r="K4" s="64"/>
      <c r="L4" s="64"/>
      <c r="M4" s="64"/>
      <c r="N4" s="64"/>
    </row>
    <row r="5" spans="1:4" ht="12.75">
      <c r="A5" s="1" t="s">
        <v>59</v>
      </c>
      <c r="B5" s="219" t="s">
        <v>34</v>
      </c>
      <c r="C5" s="219"/>
      <c r="D5" s="219"/>
    </row>
    <row r="6" spans="1:4" ht="94.5" customHeight="1">
      <c r="A6" s="56" t="s">
        <v>113</v>
      </c>
      <c r="B6" s="220" t="s">
        <v>118</v>
      </c>
      <c r="C6" s="220"/>
      <c r="D6" s="220"/>
    </row>
    <row r="7" spans="1:4" ht="177" customHeight="1">
      <c r="A7" s="57" t="s">
        <v>57</v>
      </c>
      <c r="B7" s="220" t="s">
        <v>542</v>
      </c>
      <c r="C7" s="220"/>
      <c r="D7" s="220"/>
    </row>
    <row r="8" spans="1:4" ht="52.5" customHeight="1">
      <c r="A8" s="56" t="s">
        <v>56</v>
      </c>
      <c r="B8" s="220" t="s">
        <v>133</v>
      </c>
      <c r="C8" s="220"/>
      <c r="D8" s="220"/>
    </row>
    <row r="9" spans="1:4" ht="51.75" customHeight="1">
      <c r="A9" s="56" t="s">
        <v>58</v>
      </c>
      <c r="B9" s="220" t="s">
        <v>114</v>
      </c>
      <c r="C9" s="220"/>
      <c r="D9" s="220"/>
    </row>
    <row r="11" spans="1:2" ht="12.75">
      <c r="A11" s="216" t="s">
        <v>17</v>
      </c>
      <c r="B11" s="217"/>
    </row>
    <row r="12" spans="1:2" ht="12.75">
      <c r="A12" s="61" t="s">
        <v>18</v>
      </c>
      <c r="B12" s="30" t="s">
        <v>19</v>
      </c>
    </row>
    <row r="13" spans="1:2" ht="12.75">
      <c r="A13" s="61" t="s">
        <v>20</v>
      </c>
      <c r="B13" s="30" t="s">
        <v>21</v>
      </c>
    </row>
    <row r="14" spans="1:2" ht="12.75">
      <c r="A14" s="61" t="s">
        <v>22</v>
      </c>
      <c r="B14" s="30" t="s">
        <v>23</v>
      </c>
    </row>
    <row r="15" spans="1:2" ht="12.75">
      <c r="A15" s="61" t="s">
        <v>65</v>
      </c>
      <c r="B15" s="30" t="s">
        <v>66</v>
      </c>
    </row>
    <row r="16" spans="1:2" ht="12.75">
      <c r="A16" s="61" t="s">
        <v>24</v>
      </c>
      <c r="B16" s="30" t="s">
        <v>25</v>
      </c>
    </row>
    <row r="17" spans="1:2" ht="12.75">
      <c r="A17" s="61" t="s">
        <v>26</v>
      </c>
      <c r="B17" s="30" t="s">
        <v>27</v>
      </c>
    </row>
    <row r="18" spans="1:2" ht="12.75">
      <c r="A18" s="61" t="s">
        <v>37</v>
      </c>
      <c r="B18" s="30" t="s">
        <v>39</v>
      </c>
    </row>
    <row r="19" spans="1:2" ht="12.75">
      <c r="A19" s="61" t="s">
        <v>38</v>
      </c>
      <c r="B19" s="30" t="s">
        <v>40</v>
      </c>
    </row>
    <row r="20" spans="1:2" ht="12.75">
      <c r="A20" s="61" t="s">
        <v>28</v>
      </c>
      <c r="B20" s="30" t="s">
        <v>29</v>
      </c>
    </row>
    <row r="21" spans="1:2" ht="12.75">
      <c r="A21" s="61" t="s">
        <v>30</v>
      </c>
      <c r="B21" s="30" t="s">
        <v>31</v>
      </c>
    </row>
    <row r="22" spans="1:2" ht="12.75">
      <c r="A22" s="61" t="s">
        <v>32</v>
      </c>
      <c r="B22" s="30" t="s">
        <v>33</v>
      </c>
    </row>
    <row r="23" spans="1:2" ht="15">
      <c r="A23" s="61" t="s">
        <v>119</v>
      </c>
      <c r="B23" s="30" t="s">
        <v>93</v>
      </c>
    </row>
    <row r="24" spans="1:2" ht="12.75">
      <c r="A24" s="62" t="s">
        <v>123</v>
      </c>
      <c r="B24" s="31" t="s">
        <v>44</v>
      </c>
    </row>
    <row r="25" spans="1:2" ht="12.75">
      <c r="A25" s="62" t="s">
        <v>122</v>
      </c>
      <c r="B25" s="31" t="s">
        <v>45</v>
      </c>
    </row>
    <row r="26" spans="1:2" ht="12.75">
      <c r="A26" s="62" t="s">
        <v>109</v>
      </c>
      <c r="B26" s="31" t="s">
        <v>132</v>
      </c>
    </row>
    <row r="27" spans="1:2" ht="12.75">
      <c r="A27" s="62" t="s">
        <v>48</v>
      </c>
      <c r="B27" s="31" t="s">
        <v>49</v>
      </c>
    </row>
    <row r="29" spans="1:3" ht="12.75">
      <c r="A29" s="218" t="s">
        <v>42</v>
      </c>
      <c r="B29" s="218"/>
      <c r="C29" s="218"/>
    </row>
    <row r="30" spans="1:3" ht="25.5">
      <c r="A30" s="58" t="s">
        <v>68</v>
      </c>
      <c r="B30" s="225" t="s">
        <v>90</v>
      </c>
      <c r="C30" s="225"/>
    </row>
    <row r="31" spans="1:3" ht="104.25" customHeight="1">
      <c r="A31" s="59" t="s">
        <v>86</v>
      </c>
      <c r="B31" s="226" t="s">
        <v>87</v>
      </c>
      <c r="C31" s="226"/>
    </row>
    <row r="32" spans="1:3" ht="78" customHeight="1">
      <c r="A32" s="60" t="s">
        <v>41</v>
      </c>
      <c r="B32" s="227" t="s">
        <v>83</v>
      </c>
      <c r="C32" s="227"/>
    </row>
    <row r="33" spans="1:3" ht="42.75" customHeight="1">
      <c r="A33" s="223" t="s">
        <v>84</v>
      </c>
      <c r="B33" s="228" t="s">
        <v>92</v>
      </c>
      <c r="C33" s="229"/>
    </row>
    <row r="34" spans="1:3" ht="12.75">
      <c r="A34" s="224"/>
      <c r="B34" s="221" t="s">
        <v>91</v>
      </c>
      <c r="C34" s="222"/>
    </row>
  </sheetData>
  <sheetProtection/>
  <mergeCells count="14">
    <mergeCell ref="B34:C34"/>
    <mergeCell ref="A33:A34"/>
    <mergeCell ref="B30:C30"/>
    <mergeCell ref="B31:C31"/>
    <mergeCell ref="B32:C32"/>
    <mergeCell ref="B33:C33"/>
    <mergeCell ref="A1:D3"/>
    <mergeCell ref="A11:B11"/>
    <mergeCell ref="A29:C29"/>
    <mergeCell ref="B5:D5"/>
    <mergeCell ref="B6:D6"/>
    <mergeCell ref="B7:D7"/>
    <mergeCell ref="B8:D8"/>
    <mergeCell ref="B9:D9"/>
  </mergeCells>
  <hyperlinks>
    <hyperlink ref="A7" r:id="rId1" display="Felling &amp; Restocking"/>
    <hyperlink ref="B34:C34" r:id="rId2" display="Operations Note 24."/>
  </hyperlinks>
  <printOptions/>
  <pageMargins left="0.7086614173228347" right="0.7086614173228347" top="0.7480314960629921" bottom="0.7480314960629921" header="0.31496062992125984" footer="0.31496062992125984"/>
  <pageSetup horizontalDpi="600" verticalDpi="600" orientation="portrait" paperSize="9" scale="90" r:id="rId3"/>
</worksheet>
</file>

<file path=xl/worksheets/sheet2.xml><?xml version="1.0" encoding="utf-8"?>
<worksheet xmlns="http://schemas.openxmlformats.org/spreadsheetml/2006/main" xmlns:r="http://schemas.openxmlformats.org/officeDocument/2006/relationships">
  <dimension ref="A1:X28"/>
  <sheetViews>
    <sheetView tabSelected="1" zoomScale="80" zoomScaleNormal="80" zoomScalePageLayoutView="0" workbookViewId="0" topLeftCell="A15">
      <selection activeCell="G32" sqref="G32"/>
    </sheetView>
  </sheetViews>
  <sheetFormatPr defaultColWidth="9.00390625" defaultRowHeight="12.75"/>
  <cols>
    <col min="1" max="1" width="6.75390625" style="0" customWidth="1"/>
    <col min="2" max="2" width="8.625" style="0" customWidth="1"/>
    <col min="3" max="3" width="6.625" style="0" bestFit="1" customWidth="1"/>
    <col min="4" max="4" width="6.75390625" style="164" customWidth="1"/>
    <col min="5" max="5" width="9.875" style="171" customWidth="1"/>
    <col min="6" max="6" width="24.25390625" style="0" customWidth="1"/>
    <col min="7" max="7" width="12.50390625" style="180" customWidth="1"/>
    <col min="8" max="8" width="7.875" style="0" customWidth="1"/>
    <col min="9" max="9" width="7.25390625" style="0" customWidth="1"/>
    <col min="10" max="10" width="6.125" style="0" customWidth="1"/>
    <col min="11" max="11" width="5.375" style="0" customWidth="1"/>
    <col min="13" max="13" width="21.625" style="0" customWidth="1"/>
    <col min="14" max="14" width="9.00390625" style="0" hidden="1" customWidth="1"/>
    <col min="15" max="16" width="6.875" style="0" customWidth="1"/>
    <col min="17" max="17" width="12.00390625" style="0" bestFit="1" customWidth="1"/>
    <col min="19" max="19" width="10.125" style="0" customWidth="1"/>
    <col min="20" max="20" width="12.00390625" style="0" customWidth="1"/>
    <col min="21" max="22" width="11.375" style="0" customWidth="1"/>
    <col min="23" max="23" width="12.125" style="0" customWidth="1"/>
    <col min="24" max="24" width="17.75390625" style="0" customWidth="1"/>
  </cols>
  <sheetData>
    <row r="1" spans="1:24" ht="12.75" customHeight="1">
      <c r="A1" s="128"/>
      <c r="B1" s="125"/>
      <c r="C1" s="230" t="s">
        <v>543</v>
      </c>
      <c r="D1" s="230"/>
      <c r="E1" s="230"/>
      <c r="F1" s="230"/>
      <c r="G1" s="230"/>
      <c r="H1" s="230"/>
      <c r="I1" s="230"/>
      <c r="J1" s="230"/>
      <c r="K1" s="230"/>
      <c r="L1" s="230"/>
      <c r="M1" s="230"/>
      <c r="N1" s="230"/>
      <c r="O1" s="230"/>
      <c r="P1" s="230"/>
      <c r="Q1" s="230"/>
      <c r="R1" s="230"/>
      <c r="S1" s="230"/>
      <c r="T1" s="230"/>
      <c r="U1" s="230"/>
      <c r="V1" s="125"/>
      <c r="W1" s="125"/>
      <c r="X1" s="125"/>
    </row>
    <row r="2" spans="1:24" ht="12.75" customHeight="1">
      <c r="A2" s="125"/>
      <c r="B2" s="125"/>
      <c r="C2" s="230"/>
      <c r="D2" s="230"/>
      <c r="E2" s="230"/>
      <c r="F2" s="230"/>
      <c r="G2" s="230"/>
      <c r="H2" s="230"/>
      <c r="I2" s="230"/>
      <c r="J2" s="230"/>
      <c r="K2" s="230"/>
      <c r="L2" s="230"/>
      <c r="M2" s="230"/>
      <c r="N2" s="230"/>
      <c r="O2" s="230"/>
      <c r="P2" s="230"/>
      <c r="Q2" s="230"/>
      <c r="R2" s="230"/>
      <c r="S2" s="230"/>
      <c r="T2" s="230"/>
      <c r="U2" s="230"/>
      <c r="V2" s="125"/>
      <c r="W2" s="125"/>
      <c r="X2" s="125"/>
    </row>
    <row r="3" spans="1:24" ht="13.5" customHeight="1" thickBot="1">
      <c r="A3" s="125"/>
      <c r="B3" s="125"/>
      <c r="C3" s="230"/>
      <c r="D3" s="230"/>
      <c r="E3" s="230"/>
      <c r="F3" s="230"/>
      <c r="G3" s="230"/>
      <c r="H3" s="230"/>
      <c r="I3" s="230"/>
      <c r="J3" s="230"/>
      <c r="K3" s="230"/>
      <c r="L3" s="230"/>
      <c r="M3" s="230"/>
      <c r="N3" s="230"/>
      <c r="O3" s="230"/>
      <c r="P3" s="230"/>
      <c r="Q3" s="230"/>
      <c r="R3" s="230"/>
      <c r="S3" s="230"/>
      <c r="T3" s="230"/>
      <c r="U3" s="230"/>
      <c r="V3" s="125"/>
      <c r="W3" s="125"/>
      <c r="X3" s="125"/>
    </row>
    <row r="4" spans="1:24" ht="12.75" customHeight="1">
      <c r="A4" s="207" t="s">
        <v>69</v>
      </c>
      <c r="B4" s="208"/>
      <c r="C4" s="208"/>
      <c r="D4" s="208"/>
      <c r="E4" s="208"/>
      <c r="F4" s="208"/>
      <c r="G4" s="208"/>
      <c r="H4" s="208"/>
      <c r="I4" s="208"/>
      <c r="J4" s="208"/>
      <c r="K4" s="208"/>
      <c r="L4" s="208"/>
      <c r="M4" s="208"/>
      <c r="N4" s="209"/>
      <c r="O4" s="207" t="s">
        <v>78</v>
      </c>
      <c r="P4" s="208"/>
      <c r="Q4" s="208"/>
      <c r="R4" s="208"/>
      <c r="S4" s="208"/>
      <c r="T4" s="208"/>
      <c r="U4" s="208"/>
      <c r="V4" s="208"/>
      <c r="W4" s="208"/>
      <c r="X4" s="209"/>
    </row>
    <row r="5" spans="1:24" ht="12.75" customHeight="1">
      <c r="A5" s="210"/>
      <c r="B5" s="211"/>
      <c r="C5" s="211"/>
      <c r="D5" s="211"/>
      <c r="E5" s="211"/>
      <c r="F5" s="211"/>
      <c r="G5" s="211"/>
      <c r="H5" s="211"/>
      <c r="I5" s="211"/>
      <c r="J5" s="211"/>
      <c r="K5" s="211"/>
      <c r="L5" s="211"/>
      <c r="M5" s="211"/>
      <c r="N5" s="212"/>
      <c r="O5" s="210"/>
      <c r="P5" s="211"/>
      <c r="Q5" s="211"/>
      <c r="R5" s="211"/>
      <c r="S5" s="211"/>
      <c r="T5" s="211"/>
      <c r="U5" s="211"/>
      <c r="V5" s="211"/>
      <c r="W5" s="211"/>
      <c r="X5" s="212"/>
    </row>
    <row r="6" spans="1:24" ht="26.25" customHeight="1" thickBot="1">
      <c r="A6" s="213"/>
      <c r="B6" s="214"/>
      <c r="C6" s="214"/>
      <c r="D6" s="214"/>
      <c r="E6" s="214"/>
      <c r="F6" s="214"/>
      <c r="G6" s="214"/>
      <c r="H6" s="214"/>
      <c r="I6" s="214"/>
      <c r="J6" s="214"/>
      <c r="K6" s="214"/>
      <c r="L6" s="214"/>
      <c r="M6" s="214"/>
      <c r="N6" s="215"/>
      <c r="O6" s="213"/>
      <c r="P6" s="214"/>
      <c r="Q6" s="214"/>
      <c r="R6" s="214"/>
      <c r="S6" s="214"/>
      <c r="T6" s="214"/>
      <c r="U6" s="214"/>
      <c r="V6" s="214"/>
      <c r="W6" s="214"/>
      <c r="X6" s="215"/>
    </row>
    <row r="7" spans="1:24" ht="27.75" thickBot="1">
      <c r="A7" s="126"/>
      <c r="B7" s="127"/>
      <c r="C7" s="231" t="s">
        <v>79</v>
      </c>
      <c r="D7" s="231"/>
      <c r="E7" s="231"/>
      <c r="F7" s="232"/>
      <c r="G7" s="234" t="s">
        <v>131</v>
      </c>
      <c r="H7" s="234"/>
      <c r="I7" s="234"/>
      <c r="J7" s="234"/>
      <c r="K7" s="234"/>
      <c r="L7" s="234"/>
      <c r="M7" s="234"/>
      <c r="N7" s="67"/>
      <c r="O7" s="233" t="s">
        <v>131</v>
      </c>
      <c r="P7" s="234"/>
      <c r="Q7" s="234"/>
      <c r="R7" s="234"/>
      <c r="S7" s="234"/>
      <c r="T7" s="234"/>
      <c r="U7" s="234"/>
      <c r="V7" s="234"/>
      <c r="W7" s="234"/>
      <c r="X7" s="235"/>
    </row>
    <row r="8" spans="1:24" ht="12.75" customHeight="1">
      <c r="A8" s="248" t="s">
        <v>0</v>
      </c>
      <c r="B8" s="250" t="s">
        <v>1</v>
      </c>
      <c r="C8" s="254" t="s">
        <v>74</v>
      </c>
      <c r="D8" s="254"/>
      <c r="E8" s="254" t="s">
        <v>2</v>
      </c>
      <c r="F8" s="236" t="s">
        <v>76</v>
      </c>
      <c r="G8" s="240" t="s">
        <v>3</v>
      </c>
      <c r="H8" s="242" t="s">
        <v>47</v>
      </c>
      <c r="I8" s="256" t="s">
        <v>48</v>
      </c>
      <c r="J8" s="252" t="s">
        <v>13</v>
      </c>
      <c r="K8" s="253"/>
      <c r="L8" s="256" t="s">
        <v>82</v>
      </c>
      <c r="M8" s="244" t="s">
        <v>42</v>
      </c>
      <c r="N8" s="246" t="s">
        <v>52</v>
      </c>
      <c r="O8" s="252" t="s">
        <v>54</v>
      </c>
      <c r="P8" s="242" t="s">
        <v>53</v>
      </c>
      <c r="Q8" s="242" t="s">
        <v>112</v>
      </c>
      <c r="R8" s="242" t="s">
        <v>130</v>
      </c>
      <c r="S8" s="242" t="s">
        <v>75</v>
      </c>
      <c r="T8" s="242" t="s">
        <v>115</v>
      </c>
      <c r="U8" s="242" t="s">
        <v>55</v>
      </c>
      <c r="V8" s="242" t="s">
        <v>116</v>
      </c>
      <c r="W8" s="242" t="s">
        <v>117</v>
      </c>
      <c r="X8" s="238" t="s">
        <v>42</v>
      </c>
    </row>
    <row r="9" spans="1:24" ht="16.5" customHeight="1" thickBot="1">
      <c r="A9" s="249"/>
      <c r="B9" s="251"/>
      <c r="C9" s="138" t="s">
        <v>72</v>
      </c>
      <c r="D9" s="140" t="s">
        <v>73</v>
      </c>
      <c r="E9" s="255"/>
      <c r="F9" s="237"/>
      <c r="G9" s="241"/>
      <c r="H9" s="259"/>
      <c r="I9" s="257"/>
      <c r="J9" s="139" t="s">
        <v>70</v>
      </c>
      <c r="K9" s="139" t="s">
        <v>71</v>
      </c>
      <c r="L9" s="260"/>
      <c r="M9" s="245"/>
      <c r="N9" s="247"/>
      <c r="O9" s="258"/>
      <c r="P9" s="243"/>
      <c r="Q9" s="243"/>
      <c r="R9" s="243"/>
      <c r="S9" s="243"/>
      <c r="T9" s="243"/>
      <c r="U9" s="243"/>
      <c r="V9" s="243"/>
      <c r="W9" s="243"/>
      <c r="X9" s="239"/>
    </row>
    <row r="10" spans="1:24" ht="12.75" hidden="1">
      <c r="A10" s="70">
        <v>1</v>
      </c>
      <c r="B10" s="68" t="s">
        <v>4</v>
      </c>
      <c r="C10" s="69">
        <v>0.9</v>
      </c>
      <c r="D10" s="69">
        <f>C10*(1-15%)</f>
        <v>0.765</v>
      </c>
      <c r="E10" s="69" t="s">
        <v>538</v>
      </c>
      <c r="F10" s="71" t="s">
        <v>5</v>
      </c>
      <c r="G10" s="177" t="s">
        <v>88</v>
      </c>
      <c r="H10" s="23" t="s">
        <v>94</v>
      </c>
      <c r="I10" s="23"/>
      <c r="J10" s="2"/>
      <c r="K10" s="2"/>
      <c r="L10" s="26" t="s">
        <v>36</v>
      </c>
      <c r="M10" s="40" t="s">
        <v>60</v>
      </c>
      <c r="N10" s="22">
        <v>1</v>
      </c>
      <c r="O10" s="43" t="s">
        <v>97</v>
      </c>
      <c r="P10" s="66" t="s">
        <v>102</v>
      </c>
      <c r="Q10" s="41" t="s">
        <v>95</v>
      </c>
      <c r="R10" s="41" t="s">
        <v>96</v>
      </c>
      <c r="S10" s="42" t="s">
        <v>98</v>
      </c>
      <c r="T10" s="41" t="s">
        <v>99</v>
      </c>
      <c r="U10" s="41" t="s">
        <v>100</v>
      </c>
      <c r="V10" s="43" t="s">
        <v>101</v>
      </c>
      <c r="W10" s="43" t="s">
        <v>121</v>
      </c>
      <c r="X10" s="44"/>
    </row>
    <row r="11" spans="1:24" ht="13.5" hidden="1" thickBot="1">
      <c r="A11" s="165">
        <v>2</v>
      </c>
      <c r="B11" s="166" t="s">
        <v>4</v>
      </c>
      <c r="C11" s="167">
        <v>1.15</v>
      </c>
      <c r="D11" s="167">
        <f>C11*(1-15%)</f>
        <v>0.9774999999999999</v>
      </c>
      <c r="E11" s="167" t="s">
        <v>50</v>
      </c>
      <c r="F11" s="168" t="s">
        <v>46</v>
      </c>
      <c r="G11" s="178" t="s">
        <v>77</v>
      </c>
      <c r="H11" s="24" t="s">
        <v>81</v>
      </c>
      <c r="I11" s="24"/>
      <c r="J11" s="3"/>
      <c r="K11" s="3"/>
      <c r="L11" s="27" t="s">
        <v>36</v>
      </c>
      <c r="M11" s="181" t="s">
        <v>60</v>
      </c>
      <c r="N11" s="25">
        <v>2</v>
      </c>
      <c r="O11" s="174" t="s">
        <v>103</v>
      </c>
      <c r="P11" s="175" t="s">
        <v>105</v>
      </c>
      <c r="Q11" s="175" t="s">
        <v>106</v>
      </c>
      <c r="R11" s="175" t="s">
        <v>107</v>
      </c>
      <c r="S11" s="46" t="s">
        <v>104</v>
      </c>
      <c r="T11" s="175" t="s">
        <v>108</v>
      </c>
      <c r="U11" s="175" t="s">
        <v>109</v>
      </c>
      <c r="V11" s="174" t="s">
        <v>110</v>
      </c>
      <c r="W11" s="174" t="s">
        <v>108</v>
      </c>
      <c r="X11" s="183" t="s">
        <v>111</v>
      </c>
    </row>
    <row r="12" spans="1:24" s="9" customFormat="1" ht="30.75" thickBot="1">
      <c r="A12" s="169">
        <v>1</v>
      </c>
      <c r="B12" s="169" t="s">
        <v>4</v>
      </c>
      <c r="C12" s="169">
        <v>2.43403</v>
      </c>
      <c r="D12" s="169">
        <v>2.43403</v>
      </c>
      <c r="E12" s="170" t="s">
        <v>544</v>
      </c>
      <c r="F12" s="169" t="s">
        <v>545</v>
      </c>
      <c r="G12" s="179">
        <f>2017-O12</f>
        <v>1917</v>
      </c>
      <c r="H12" s="34" t="s">
        <v>568</v>
      </c>
      <c r="I12" s="34" t="s">
        <v>571</v>
      </c>
      <c r="J12" s="35">
        <v>2018</v>
      </c>
      <c r="K12" s="35">
        <f>J12-G12</f>
        <v>101</v>
      </c>
      <c r="L12" s="36" t="s">
        <v>35</v>
      </c>
      <c r="M12" s="176"/>
      <c r="N12" s="37"/>
      <c r="O12" s="176">
        <v>100</v>
      </c>
      <c r="P12" s="176">
        <v>50</v>
      </c>
      <c r="Q12" s="176">
        <v>15</v>
      </c>
      <c r="R12" s="176">
        <v>250</v>
      </c>
      <c r="S12" s="47"/>
      <c r="T12" s="50"/>
      <c r="U12" s="184">
        <f>J12</f>
        <v>2018</v>
      </c>
      <c r="V12" s="184">
        <v>121.7015</v>
      </c>
      <c r="W12" s="184">
        <f>T12+V12</f>
        <v>121.7015</v>
      </c>
      <c r="X12" s="176"/>
    </row>
    <row r="13" spans="1:24" s="9" customFormat="1" ht="30.75" thickBot="1">
      <c r="A13" s="169">
        <v>1</v>
      </c>
      <c r="B13" s="169" t="s">
        <v>546</v>
      </c>
      <c r="C13" s="169">
        <v>3.12469</v>
      </c>
      <c r="D13" s="169">
        <v>3</v>
      </c>
      <c r="E13" s="170" t="s">
        <v>547</v>
      </c>
      <c r="F13" s="169" t="s">
        <v>548</v>
      </c>
      <c r="G13" s="179">
        <f aca="true" t="shared" si="0" ref="G13:G27">2017-O13</f>
        <v>2002</v>
      </c>
      <c r="H13" s="48" t="s">
        <v>570</v>
      </c>
      <c r="I13" s="34" t="s">
        <v>571</v>
      </c>
      <c r="J13" s="49">
        <v>2018</v>
      </c>
      <c r="K13" s="35">
        <f aca="true" t="shared" si="1" ref="K13:K25">J13-G13</f>
        <v>16</v>
      </c>
      <c r="L13" s="36" t="s">
        <v>35</v>
      </c>
      <c r="M13" s="176"/>
      <c r="N13" s="172"/>
      <c r="O13" s="176">
        <v>15</v>
      </c>
      <c r="P13" s="176">
        <v>10</v>
      </c>
      <c r="Q13" s="176">
        <v>5</v>
      </c>
      <c r="R13" s="176">
        <v>80</v>
      </c>
      <c r="S13" s="182" t="s">
        <v>573</v>
      </c>
      <c r="T13" s="184">
        <v>72</v>
      </c>
      <c r="U13" s="184">
        <f aca="true" t="shared" si="2" ref="U13:U25">J13</f>
        <v>2018</v>
      </c>
      <c r="V13" s="186"/>
      <c r="W13" s="184">
        <f aca="true" t="shared" si="3" ref="W13:W25">T13+V13</f>
        <v>72</v>
      </c>
      <c r="X13" s="176"/>
    </row>
    <row r="14" spans="1:24" s="9" customFormat="1" ht="30.75" thickBot="1">
      <c r="A14" s="169">
        <v>1</v>
      </c>
      <c r="B14" s="169" t="s">
        <v>549</v>
      </c>
      <c r="C14" s="169">
        <v>1.62654</v>
      </c>
      <c r="D14" s="169">
        <v>1.62654</v>
      </c>
      <c r="E14" s="170" t="s">
        <v>550</v>
      </c>
      <c r="F14" s="169" t="s">
        <v>545</v>
      </c>
      <c r="G14" s="179">
        <f t="shared" si="0"/>
        <v>1977</v>
      </c>
      <c r="H14" s="51" t="s">
        <v>570</v>
      </c>
      <c r="I14" s="34" t="s">
        <v>571</v>
      </c>
      <c r="J14" s="35">
        <v>2018</v>
      </c>
      <c r="K14" s="35">
        <f t="shared" si="1"/>
        <v>41</v>
      </c>
      <c r="L14" s="36" t="s">
        <v>35</v>
      </c>
      <c r="M14" s="176"/>
      <c r="N14" s="173"/>
      <c r="O14" s="176">
        <v>40</v>
      </c>
      <c r="P14" s="176">
        <v>30</v>
      </c>
      <c r="Q14" s="176">
        <v>15</v>
      </c>
      <c r="R14" s="176">
        <v>150</v>
      </c>
      <c r="S14" s="52"/>
      <c r="T14" s="52"/>
      <c r="U14" s="184">
        <f t="shared" si="2"/>
        <v>2018</v>
      </c>
      <c r="V14" s="185">
        <v>121.9905</v>
      </c>
      <c r="W14" s="184">
        <f t="shared" si="3"/>
        <v>121.9905</v>
      </c>
      <c r="X14" s="176"/>
    </row>
    <row r="15" spans="1:24" s="9" customFormat="1" ht="30.75" thickBot="1">
      <c r="A15" s="169">
        <v>1</v>
      </c>
      <c r="B15" s="169" t="s">
        <v>551</v>
      </c>
      <c r="C15" s="169">
        <v>5.89881</v>
      </c>
      <c r="D15" s="169">
        <v>5.89881</v>
      </c>
      <c r="E15" s="170" t="s">
        <v>552</v>
      </c>
      <c r="F15" s="169" t="s">
        <v>553</v>
      </c>
      <c r="G15" s="179">
        <f t="shared" si="0"/>
        <v>2012</v>
      </c>
      <c r="H15" s="51" t="s">
        <v>568</v>
      </c>
      <c r="I15" s="34" t="s">
        <v>571</v>
      </c>
      <c r="J15" s="49">
        <v>2018</v>
      </c>
      <c r="K15" s="35">
        <f t="shared" si="1"/>
        <v>6</v>
      </c>
      <c r="L15" s="36" t="s">
        <v>35</v>
      </c>
      <c r="M15" s="176"/>
      <c r="N15" s="173"/>
      <c r="O15" s="176">
        <v>5</v>
      </c>
      <c r="P15" s="176">
        <v>1</v>
      </c>
      <c r="Q15" s="176">
        <v>1.5</v>
      </c>
      <c r="R15" s="176">
        <v>0</v>
      </c>
      <c r="S15" s="182" t="s">
        <v>573</v>
      </c>
      <c r="T15" s="185">
        <v>3.539286</v>
      </c>
      <c r="U15" s="184">
        <f t="shared" si="2"/>
        <v>2018</v>
      </c>
      <c r="V15" s="186"/>
      <c r="W15" s="184">
        <f t="shared" si="3"/>
        <v>3.539286</v>
      </c>
      <c r="X15" s="176"/>
    </row>
    <row r="16" spans="1:24" s="9" customFormat="1" ht="30.75" thickBot="1">
      <c r="A16" s="169">
        <v>1</v>
      </c>
      <c r="B16" s="169" t="s">
        <v>554</v>
      </c>
      <c r="C16" s="169">
        <v>13.0147</v>
      </c>
      <c r="D16" s="169">
        <v>13.0147</v>
      </c>
      <c r="E16" s="170" t="s">
        <v>555</v>
      </c>
      <c r="F16" s="169" t="s">
        <v>548</v>
      </c>
      <c r="G16" s="179">
        <f t="shared" si="0"/>
        <v>2010</v>
      </c>
      <c r="H16" s="51" t="s">
        <v>568</v>
      </c>
      <c r="I16" s="34" t="s">
        <v>571</v>
      </c>
      <c r="J16" s="35"/>
      <c r="K16" s="35"/>
      <c r="L16" s="36" t="s">
        <v>35</v>
      </c>
      <c r="M16" s="176"/>
      <c r="N16" s="173"/>
      <c r="O16" s="176">
        <v>7</v>
      </c>
      <c r="P16" s="176">
        <v>5</v>
      </c>
      <c r="Q16" s="176">
        <v>1</v>
      </c>
      <c r="R16" s="176">
        <v>10</v>
      </c>
      <c r="S16" s="52"/>
      <c r="T16" s="52"/>
      <c r="U16" s="184"/>
      <c r="V16" s="185"/>
      <c r="W16" s="184"/>
      <c r="X16" s="176"/>
    </row>
    <row r="17" spans="1:24" s="9" customFormat="1" ht="15.75" thickBot="1">
      <c r="A17" s="169">
        <v>1</v>
      </c>
      <c r="B17" s="169" t="s">
        <v>556</v>
      </c>
      <c r="C17" s="169">
        <v>5.89881</v>
      </c>
      <c r="D17" s="169">
        <v>5.89881</v>
      </c>
      <c r="E17" s="170" t="s">
        <v>557</v>
      </c>
      <c r="F17" s="169" t="s">
        <v>548</v>
      </c>
      <c r="G17" s="179">
        <f t="shared" si="0"/>
        <v>1917</v>
      </c>
      <c r="H17" s="51" t="s">
        <v>570</v>
      </c>
      <c r="I17" s="34" t="s">
        <v>571</v>
      </c>
      <c r="J17" s="49">
        <v>2018</v>
      </c>
      <c r="K17" s="35">
        <f t="shared" si="1"/>
        <v>101</v>
      </c>
      <c r="L17" s="36" t="s">
        <v>35</v>
      </c>
      <c r="M17" s="176"/>
      <c r="N17" s="173"/>
      <c r="O17" s="176">
        <v>100</v>
      </c>
      <c r="P17" s="176">
        <v>40</v>
      </c>
      <c r="Q17" s="176">
        <v>20</v>
      </c>
      <c r="R17" s="176">
        <v>300</v>
      </c>
      <c r="S17" s="182" t="s">
        <v>573</v>
      </c>
      <c r="T17" s="185">
        <v>530.8929</v>
      </c>
      <c r="U17" s="184">
        <f t="shared" si="2"/>
        <v>2018</v>
      </c>
      <c r="V17" s="186"/>
      <c r="W17" s="184">
        <f t="shared" si="3"/>
        <v>530.8929</v>
      </c>
      <c r="X17" s="176"/>
    </row>
    <row r="18" spans="1:24" s="9" customFormat="1" ht="45.75" thickBot="1">
      <c r="A18" s="169">
        <v>2</v>
      </c>
      <c r="B18" s="169"/>
      <c r="C18" s="169">
        <v>1.98973</v>
      </c>
      <c r="D18" s="169">
        <v>1.9</v>
      </c>
      <c r="E18" s="170" t="s">
        <v>558</v>
      </c>
      <c r="F18" s="169" t="s">
        <v>559</v>
      </c>
      <c r="G18" s="179">
        <f t="shared" si="0"/>
        <v>1917</v>
      </c>
      <c r="H18" s="51" t="s">
        <v>570</v>
      </c>
      <c r="I18" s="34" t="s">
        <v>571</v>
      </c>
      <c r="J18" s="53">
        <v>2020</v>
      </c>
      <c r="K18" s="35">
        <f t="shared" si="1"/>
        <v>103</v>
      </c>
      <c r="L18" s="36" t="s">
        <v>35</v>
      </c>
      <c r="M18" s="176"/>
      <c r="N18" s="173"/>
      <c r="O18" s="176">
        <v>100</v>
      </c>
      <c r="P18" s="176">
        <v>40</v>
      </c>
      <c r="Q18" s="176">
        <v>18</v>
      </c>
      <c r="R18" s="176">
        <v>300</v>
      </c>
      <c r="S18" s="52"/>
      <c r="T18" s="52"/>
      <c r="U18" s="184">
        <f t="shared" si="2"/>
        <v>2020</v>
      </c>
      <c r="V18" s="185">
        <v>28.5</v>
      </c>
      <c r="W18" s="184">
        <f t="shared" si="3"/>
        <v>28.5</v>
      </c>
      <c r="X18" s="176"/>
    </row>
    <row r="19" spans="1:24" s="9" customFormat="1" ht="30.75" thickBot="1">
      <c r="A19" s="169">
        <v>3</v>
      </c>
      <c r="B19" s="169"/>
      <c r="C19" s="169">
        <v>2.0332</v>
      </c>
      <c r="D19" s="169">
        <v>2</v>
      </c>
      <c r="E19" s="170" t="s">
        <v>560</v>
      </c>
      <c r="F19" s="169" t="s">
        <v>561</v>
      </c>
      <c r="G19" s="179">
        <f t="shared" si="0"/>
        <v>2002</v>
      </c>
      <c r="H19" s="51" t="s">
        <v>570</v>
      </c>
      <c r="I19" s="34" t="s">
        <v>571</v>
      </c>
      <c r="J19" s="53">
        <v>2022</v>
      </c>
      <c r="K19" s="35">
        <f t="shared" si="1"/>
        <v>20</v>
      </c>
      <c r="L19" s="36" t="s">
        <v>35</v>
      </c>
      <c r="M19" s="176"/>
      <c r="N19" s="173"/>
      <c r="O19" s="176">
        <v>15</v>
      </c>
      <c r="P19" s="176">
        <v>12</v>
      </c>
      <c r="Q19" s="176">
        <v>10</v>
      </c>
      <c r="R19" s="176">
        <v>50</v>
      </c>
      <c r="S19" s="182" t="s">
        <v>573</v>
      </c>
      <c r="T19" s="185">
        <v>30</v>
      </c>
      <c r="U19" s="184">
        <f t="shared" si="2"/>
        <v>2022</v>
      </c>
      <c r="V19" s="186"/>
      <c r="W19" s="184">
        <f t="shared" si="3"/>
        <v>30</v>
      </c>
      <c r="X19" s="176"/>
    </row>
    <row r="20" spans="1:24" s="9" customFormat="1" ht="30.75" thickBot="1">
      <c r="A20" s="169">
        <v>4</v>
      </c>
      <c r="B20" s="169"/>
      <c r="C20" s="169">
        <v>1.71673</v>
      </c>
      <c r="D20" s="169">
        <v>1.71673</v>
      </c>
      <c r="E20" s="170" t="s">
        <v>572</v>
      </c>
      <c r="F20" s="169" t="s">
        <v>562</v>
      </c>
      <c r="G20" s="179">
        <f t="shared" si="0"/>
        <v>1917</v>
      </c>
      <c r="H20" s="54" t="s">
        <v>570</v>
      </c>
      <c r="I20" s="34" t="s">
        <v>571</v>
      </c>
      <c r="J20" s="53"/>
      <c r="K20" s="35"/>
      <c r="L20" s="36" t="s">
        <v>35</v>
      </c>
      <c r="M20" s="176"/>
      <c r="N20" s="173"/>
      <c r="O20" s="176">
        <v>100</v>
      </c>
      <c r="P20" s="176">
        <v>40</v>
      </c>
      <c r="Q20" s="176">
        <v>18</v>
      </c>
      <c r="R20" s="176">
        <v>300</v>
      </c>
      <c r="S20" s="52"/>
      <c r="T20" s="52"/>
      <c r="U20" s="184"/>
      <c r="V20" s="185"/>
      <c r="W20" s="184"/>
      <c r="X20" s="176"/>
    </row>
    <row r="21" spans="1:24" s="9" customFormat="1" ht="15.75" thickBot="1">
      <c r="A21" s="169">
        <v>5</v>
      </c>
      <c r="B21" s="169" t="s">
        <v>4</v>
      </c>
      <c r="C21" s="169">
        <v>0.914483</v>
      </c>
      <c r="D21" s="169">
        <v>0.87</v>
      </c>
      <c r="E21" s="170" t="s">
        <v>563</v>
      </c>
      <c r="F21" s="169" t="s">
        <v>561</v>
      </c>
      <c r="G21" s="179">
        <f t="shared" si="0"/>
        <v>1957</v>
      </c>
      <c r="H21" s="51" t="s">
        <v>569</v>
      </c>
      <c r="I21" s="34" t="s">
        <v>571</v>
      </c>
      <c r="J21" s="53"/>
      <c r="K21" s="35"/>
      <c r="L21" s="36" t="s">
        <v>35</v>
      </c>
      <c r="M21" s="176"/>
      <c r="N21" s="173"/>
      <c r="O21" s="176">
        <v>60</v>
      </c>
      <c r="P21" s="176">
        <v>40</v>
      </c>
      <c r="Q21" s="176">
        <v>300</v>
      </c>
      <c r="R21" s="176">
        <v>20</v>
      </c>
      <c r="S21" s="52"/>
      <c r="T21" s="52"/>
      <c r="U21" s="184"/>
      <c r="V21" s="185"/>
      <c r="W21" s="184"/>
      <c r="X21" s="176"/>
    </row>
    <row r="22" spans="1:24" s="9" customFormat="1" ht="15.75" thickBot="1">
      <c r="A22" s="169">
        <v>5</v>
      </c>
      <c r="B22" s="169" t="s">
        <v>546</v>
      </c>
      <c r="C22" s="169">
        <v>0.528432</v>
      </c>
      <c r="D22" s="169">
        <v>0.47</v>
      </c>
      <c r="E22" s="170" t="s">
        <v>239</v>
      </c>
      <c r="F22" s="169" t="s">
        <v>562</v>
      </c>
      <c r="G22" s="179" t="s">
        <v>110</v>
      </c>
      <c r="H22" s="51" t="s">
        <v>110</v>
      </c>
      <c r="I22" s="34" t="s">
        <v>571</v>
      </c>
      <c r="J22" s="53"/>
      <c r="K22" s="35"/>
      <c r="L22" s="36" t="s">
        <v>35</v>
      </c>
      <c r="M22" s="176"/>
      <c r="N22" s="173"/>
      <c r="O22" s="176" t="s">
        <v>110</v>
      </c>
      <c r="P22" s="176" t="s">
        <v>110</v>
      </c>
      <c r="Q22" s="176" t="s">
        <v>110</v>
      </c>
      <c r="R22" s="176" t="s">
        <v>110</v>
      </c>
      <c r="S22" s="52"/>
      <c r="T22" s="52"/>
      <c r="U22" s="184"/>
      <c r="V22" s="185"/>
      <c r="W22" s="184"/>
      <c r="X22" s="176"/>
    </row>
    <row r="23" spans="1:24" s="9" customFormat="1" ht="15.75" thickBot="1">
      <c r="A23" s="169">
        <v>6</v>
      </c>
      <c r="B23" s="169"/>
      <c r="C23" s="91">
        <v>1.56</v>
      </c>
      <c r="D23" s="91">
        <v>1.4</v>
      </c>
      <c r="E23" s="170" t="s">
        <v>564</v>
      </c>
      <c r="F23" s="169" t="s">
        <v>562</v>
      </c>
      <c r="G23" s="179">
        <f t="shared" si="0"/>
        <v>1917</v>
      </c>
      <c r="H23" s="51" t="s">
        <v>568</v>
      </c>
      <c r="I23" s="34" t="s">
        <v>571</v>
      </c>
      <c r="J23" s="53">
        <v>2024</v>
      </c>
      <c r="K23" s="35">
        <f t="shared" si="1"/>
        <v>107</v>
      </c>
      <c r="L23" s="36" t="s">
        <v>35</v>
      </c>
      <c r="M23" s="176"/>
      <c r="N23" s="173"/>
      <c r="O23" s="176">
        <v>100</v>
      </c>
      <c r="P23" s="176">
        <v>45</v>
      </c>
      <c r="Q23" s="176">
        <v>18</v>
      </c>
      <c r="R23" s="176">
        <v>200</v>
      </c>
      <c r="S23" s="182" t="s">
        <v>573</v>
      </c>
      <c r="T23" s="185">
        <v>132</v>
      </c>
      <c r="U23" s="184">
        <f t="shared" si="2"/>
        <v>2024</v>
      </c>
      <c r="V23" s="186"/>
      <c r="W23" s="184">
        <f t="shared" si="3"/>
        <v>132</v>
      </c>
      <c r="X23" s="176"/>
    </row>
    <row r="24" spans="1:24" s="9" customFormat="1" ht="15.75" thickBot="1">
      <c r="A24" s="169">
        <v>7</v>
      </c>
      <c r="B24" s="169"/>
      <c r="C24" s="91">
        <v>1.05</v>
      </c>
      <c r="D24" s="91">
        <v>1.05</v>
      </c>
      <c r="E24" s="170" t="s">
        <v>565</v>
      </c>
      <c r="F24" s="169" t="s">
        <v>562</v>
      </c>
      <c r="G24" s="179">
        <f t="shared" si="0"/>
        <v>1999</v>
      </c>
      <c r="H24" s="54" t="s">
        <v>568</v>
      </c>
      <c r="I24" s="34" t="s">
        <v>571</v>
      </c>
      <c r="J24" s="53">
        <v>2024</v>
      </c>
      <c r="K24" s="35">
        <f t="shared" si="1"/>
        <v>25</v>
      </c>
      <c r="L24" s="36" t="s">
        <v>35</v>
      </c>
      <c r="M24" s="176"/>
      <c r="N24" s="173"/>
      <c r="O24" s="176">
        <v>18</v>
      </c>
      <c r="P24" s="176">
        <v>65</v>
      </c>
      <c r="Q24" s="176">
        <v>18</v>
      </c>
      <c r="R24" s="176">
        <v>250</v>
      </c>
      <c r="S24" s="52"/>
      <c r="T24" s="52"/>
      <c r="U24" s="184">
        <f t="shared" si="2"/>
        <v>2024</v>
      </c>
      <c r="V24" s="185">
        <v>337.2088</v>
      </c>
      <c r="W24" s="184">
        <f t="shared" si="3"/>
        <v>337.2088</v>
      </c>
      <c r="X24" s="176"/>
    </row>
    <row r="25" spans="1:24" s="9" customFormat="1" ht="15.75" thickBot="1">
      <c r="A25" s="169">
        <v>8</v>
      </c>
      <c r="B25" s="169"/>
      <c r="C25" s="169">
        <v>2.05598</v>
      </c>
      <c r="D25" s="169">
        <v>2.05598</v>
      </c>
      <c r="E25" s="170" t="s">
        <v>566</v>
      </c>
      <c r="F25" s="169" t="s">
        <v>562</v>
      </c>
      <c r="G25" s="179">
        <f t="shared" si="0"/>
        <v>2007</v>
      </c>
      <c r="H25" s="51" t="s">
        <v>570</v>
      </c>
      <c r="I25" s="34" t="s">
        <v>571</v>
      </c>
      <c r="J25" s="53">
        <v>2020</v>
      </c>
      <c r="K25" s="35">
        <f t="shared" si="1"/>
        <v>13</v>
      </c>
      <c r="L25" s="36" t="s">
        <v>35</v>
      </c>
      <c r="M25" s="176"/>
      <c r="N25" s="173"/>
      <c r="O25" s="176">
        <v>10</v>
      </c>
      <c r="P25" s="176">
        <v>5</v>
      </c>
      <c r="Q25" s="176">
        <v>3</v>
      </c>
      <c r="R25" s="176">
        <v>20</v>
      </c>
      <c r="S25" s="52"/>
      <c r="T25" s="185">
        <v>12.33588</v>
      </c>
      <c r="U25" s="184">
        <f t="shared" si="2"/>
        <v>2020</v>
      </c>
      <c r="V25" s="186"/>
      <c r="W25" s="184">
        <f t="shared" si="3"/>
        <v>12.33588</v>
      </c>
      <c r="X25" s="176"/>
    </row>
    <row r="26" spans="1:24" s="9" customFormat="1" ht="15.75" thickBot="1">
      <c r="A26" s="169">
        <v>9</v>
      </c>
      <c r="B26" s="169" t="s">
        <v>4</v>
      </c>
      <c r="C26" s="169">
        <v>1.45496</v>
      </c>
      <c r="D26" s="169">
        <v>1.45496</v>
      </c>
      <c r="E26" s="170" t="s">
        <v>239</v>
      </c>
      <c r="F26" s="169" t="s">
        <v>562</v>
      </c>
      <c r="G26" s="179" t="s">
        <v>110</v>
      </c>
      <c r="H26" s="51" t="s">
        <v>110</v>
      </c>
      <c r="I26" s="34" t="s">
        <v>571</v>
      </c>
      <c r="J26" s="53"/>
      <c r="K26" s="35"/>
      <c r="L26" s="36" t="s">
        <v>35</v>
      </c>
      <c r="M26" s="176"/>
      <c r="N26" s="173"/>
      <c r="O26" s="176" t="s">
        <v>110</v>
      </c>
      <c r="P26" s="176" t="s">
        <v>110</v>
      </c>
      <c r="Q26" s="176" t="s">
        <v>110</v>
      </c>
      <c r="R26" s="176" t="s">
        <v>110</v>
      </c>
      <c r="S26" s="52"/>
      <c r="T26" s="52"/>
      <c r="U26" s="184"/>
      <c r="V26" s="52"/>
      <c r="W26" s="184"/>
      <c r="X26" s="176"/>
    </row>
    <row r="27" spans="1:24" s="9" customFormat="1" ht="15">
      <c r="A27" s="169">
        <v>9</v>
      </c>
      <c r="B27" s="169" t="s">
        <v>546</v>
      </c>
      <c r="C27" s="169">
        <v>0.500112</v>
      </c>
      <c r="D27" s="169">
        <v>0.500112</v>
      </c>
      <c r="E27" s="170" t="s">
        <v>567</v>
      </c>
      <c r="F27" s="169" t="s">
        <v>562</v>
      </c>
      <c r="G27" s="179">
        <f t="shared" si="0"/>
        <v>2012</v>
      </c>
      <c r="H27" s="51" t="s">
        <v>568</v>
      </c>
      <c r="I27" s="34" t="s">
        <v>571</v>
      </c>
      <c r="J27" s="53"/>
      <c r="K27" s="35"/>
      <c r="L27" s="36" t="s">
        <v>35</v>
      </c>
      <c r="M27" s="176"/>
      <c r="N27" s="173"/>
      <c r="O27" s="176">
        <v>5</v>
      </c>
      <c r="P27" s="176">
        <v>1</v>
      </c>
      <c r="Q27" s="176">
        <v>1.5</v>
      </c>
      <c r="R27" s="176">
        <v>0</v>
      </c>
      <c r="S27" s="52"/>
      <c r="T27" s="52"/>
      <c r="U27" s="184"/>
      <c r="V27" s="52"/>
      <c r="W27" s="185"/>
      <c r="X27" s="176"/>
    </row>
    <row r="28" spans="1:24" ht="39">
      <c r="A28" s="169">
        <v>10</v>
      </c>
      <c r="B28" s="105"/>
      <c r="C28" s="169">
        <v>0.62</v>
      </c>
      <c r="D28" s="202">
        <v>0.62</v>
      </c>
      <c r="E28" s="201" t="s">
        <v>586</v>
      </c>
      <c r="F28" s="169" t="s">
        <v>5</v>
      </c>
      <c r="G28" s="203">
        <v>2013</v>
      </c>
      <c r="H28" s="105">
        <v>4</v>
      </c>
      <c r="I28" s="105">
        <v>3</v>
      </c>
      <c r="J28" s="49">
        <v>2018</v>
      </c>
      <c r="K28" s="105">
        <v>50</v>
      </c>
      <c r="L28" s="204" t="s">
        <v>35</v>
      </c>
      <c r="M28" s="105"/>
      <c r="N28" s="105"/>
      <c r="O28" s="205">
        <v>20</v>
      </c>
      <c r="P28" s="205">
        <v>10</v>
      </c>
      <c r="Q28" s="205">
        <v>4</v>
      </c>
      <c r="R28" s="205">
        <v>5</v>
      </c>
      <c r="S28" s="182" t="s">
        <v>573</v>
      </c>
      <c r="T28" s="205">
        <v>2</v>
      </c>
      <c r="U28" s="105"/>
      <c r="V28" s="105"/>
      <c r="W28" s="105">
        <v>2</v>
      </c>
      <c r="X28" s="105"/>
    </row>
  </sheetData>
  <sheetProtection/>
  <mergeCells count="28">
    <mergeCell ref="A4:N6"/>
    <mergeCell ref="O4:X6"/>
    <mergeCell ref="E8:E9"/>
    <mergeCell ref="U8:U9"/>
    <mergeCell ref="I8:I9"/>
    <mergeCell ref="O8:O9"/>
    <mergeCell ref="H8:H9"/>
    <mergeCell ref="Q8:Q9"/>
    <mergeCell ref="R8:R9"/>
    <mergeCell ref="L8:L9"/>
    <mergeCell ref="W8:W9"/>
    <mergeCell ref="V8:V9"/>
    <mergeCell ref="A8:A9"/>
    <mergeCell ref="B8:B9"/>
    <mergeCell ref="S8:S9"/>
    <mergeCell ref="P8:P9"/>
    <mergeCell ref="J8:K8"/>
    <mergeCell ref="C8:D8"/>
    <mergeCell ref="C1:U3"/>
    <mergeCell ref="C7:F7"/>
    <mergeCell ref="O7:X7"/>
    <mergeCell ref="F8:F9"/>
    <mergeCell ref="G7:M7"/>
    <mergeCell ref="X8:X9"/>
    <mergeCell ref="G8:G9"/>
    <mergeCell ref="T8:T9"/>
    <mergeCell ref="M8:M9"/>
    <mergeCell ref="N8:N9"/>
  </mergeCells>
  <printOptions/>
  <pageMargins left="0.7086614173228347" right="0.7086614173228347" top="0.7480314960629921" bottom="0.7480314960629921" header="0.31496062992125984" footer="0.31496062992125984"/>
  <pageSetup horizontalDpi="600" verticalDpi="600" orientation="landscape" paperSize="9" scale="90" r:id="rId1"/>
  <colBreaks count="1" manualBreakCount="1">
    <brk id="13" max="65535" man="1"/>
  </colBreaks>
  <ignoredErrors>
    <ignoredError sqref="E11:M11 I10:M10 F10:G10" unlockedFormula="1"/>
    <ignoredError sqref="H10" twoDigitTextYear="1" unlockedFormula="1"/>
  </ignoredErrors>
</worksheet>
</file>

<file path=xl/worksheets/sheet3.xml><?xml version="1.0" encoding="utf-8"?>
<worksheet xmlns="http://schemas.openxmlformats.org/spreadsheetml/2006/main" xmlns:r="http://schemas.openxmlformats.org/officeDocument/2006/relationships">
  <dimension ref="A1:AQ38"/>
  <sheetViews>
    <sheetView zoomScale="90" zoomScaleNormal="90" zoomScalePageLayoutView="0" workbookViewId="0" topLeftCell="A1">
      <pane xSplit="7" ySplit="8" topLeftCell="H21" activePane="bottomRight" state="frozen"/>
      <selection pane="topLeft" activeCell="A1" sqref="A1"/>
      <selection pane="topRight" activeCell="F1" sqref="F1"/>
      <selection pane="bottomLeft" activeCell="A6" sqref="A6"/>
      <selection pane="bottomRight" activeCell="C22" sqref="C22:D23"/>
    </sheetView>
  </sheetViews>
  <sheetFormatPr defaultColWidth="9.00390625" defaultRowHeight="12.75"/>
  <cols>
    <col min="1" max="1" width="7.875" style="5" customWidth="1"/>
    <col min="2" max="2" width="8.125" style="55" bestFit="1" customWidth="1"/>
    <col min="3" max="3" width="6.75390625" style="55" customWidth="1"/>
    <col min="4" max="4" width="7.125" style="55" customWidth="1"/>
    <col min="5" max="5" width="11.50390625" style="55" customWidth="1"/>
    <col min="6" max="6" width="9.50390625" style="55" customWidth="1"/>
    <col min="7" max="7" width="11.125" style="55" customWidth="1"/>
    <col min="8" max="8" width="9.00390625" style="55" customWidth="1"/>
    <col min="9" max="9" width="5.75390625" style="55" customWidth="1"/>
    <col min="10" max="10" width="5.25390625" style="55" customWidth="1"/>
    <col min="11" max="11" width="5.625" style="55" customWidth="1"/>
    <col min="12" max="12" width="5.50390625" style="55" customWidth="1"/>
    <col min="13" max="13" width="5.375" style="55" customWidth="1"/>
    <col min="14" max="14" width="5.125" style="55" customWidth="1"/>
    <col min="15" max="15" width="8.25390625" style="55" customWidth="1"/>
    <col min="16" max="16" width="8.875" style="55" customWidth="1"/>
    <col min="17" max="17" width="8.625" style="55" customWidth="1"/>
    <col min="18" max="18" width="22.75390625" style="55" customWidth="1"/>
    <col min="19" max="19" width="9.50390625" style="55" customWidth="1"/>
    <col min="20" max="20" width="13.00390625" style="55" customWidth="1"/>
    <col min="21" max="21" width="5.75390625" style="55" customWidth="1"/>
    <col min="22" max="22" width="5.125" style="55" customWidth="1"/>
    <col min="23" max="23" width="5.25390625" style="55" customWidth="1"/>
    <col min="24" max="24" width="4.50390625" style="55" customWidth="1"/>
    <col min="25" max="25" width="5.625" style="55" customWidth="1"/>
    <col min="26" max="26" width="4.50390625" style="55" customWidth="1"/>
    <col min="27" max="27" width="5.625" style="55" customWidth="1"/>
    <col min="28" max="28" width="4.75390625" style="55" customWidth="1"/>
    <col min="29" max="29" width="5.50390625" style="55" customWidth="1"/>
    <col min="30" max="30" width="4.875" style="55" customWidth="1"/>
    <col min="31" max="31" width="5.50390625" style="55" customWidth="1"/>
    <col min="32" max="32" width="4.875" style="55" customWidth="1"/>
    <col min="33" max="33" width="19.00390625" style="6" customWidth="1"/>
    <col min="34" max="34" width="20.25390625" style="6" customWidth="1"/>
    <col min="35" max="35" width="15.625" style="55" customWidth="1"/>
    <col min="36" max="36" width="20.875" style="141" customWidth="1"/>
    <col min="37" max="37" width="11.00390625" style="141" customWidth="1"/>
    <col min="38" max="38" width="15.375" style="141" customWidth="1"/>
    <col min="39" max="39" width="14.00390625" style="141" customWidth="1"/>
    <col min="40" max="40" width="24.00390625" style="141" customWidth="1"/>
    <col min="41" max="41" width="16.75390625" style="141" hidden="1" customWidth="1"/>
    <col min="42" max="42" width="16.75390625" style="141" customWidth="1"/>
    <col min="43" max="43" width="21.125" style="55" hidden="1" customWidth="1"/>
    <col min="44" max="16384" width="9.00390625" style="55" customWidth="1"/>
  </cols>
  <sheetData>
    <row r="1" spans="3:18" ht="12.75" customHeight="1">
      <c r="C1" s="298" t="str">
        <f>'Sub-Cpt Record'!C1</f>
        <v>Woodland Property Name:Gibside</v>
      </c>
      <c r="D1" s="298"/>
      <c r="E1" s="298"/>
      <c r="F1" s="298"/>
      <c r="G1" s="298"/>
      <c r="H1" s="298"/>
      <c r="I1" s="298"/>
      <c r="J1" s="298"/>
      <c r="K1" s="298"/>
      <c r="L1" s="298"/>
      <c r="M1" s="298"/>
      <c r="N1" s="298"/>
      <c r="O1" s="298"/>
      <c r="P1" s="298"/>
      <c r="Q1" s="298"/>
      <c r="R1" s="298"/>
    </row>
    <row r="2" spans="3:18" ht="12.75" customHeight="1">
      <c r="C2" s="298"/>
      <c r="D2" s="298"/>
      <c r="E2" s="298"/>
      <c r="F2" s="298"/>
      <c r="G2" s="298"/>
      <c r="H2" s="298"/>
      <c r="I2" s="298"/>
      <c r="J2" s="298"/>
      <c r="K2" s="298"/>
      <c r="L2" s="298"/>
      <c r="M2" s="298"/>
      <c r="N2" s="298"/>
      <c r="O2" s="298"/>
      <c r="P2" s="298"/>
      <c r="Q2" s="298"/>
      <c r="R2" s="298"/>
    </row>
    <row r="3" spans="3:18" ht="13.5" customHeight="1" thickBot="1">
      <c r="C3" s="299"/>
      <c r="D3" s="299"/>
      <c r="E3" s="299"/>
      <c r="F3" s="299"/>
      <c r="G3" s="299"/>
      <c r="H3" s="299"/>
      <c r="I3" s="299"/>
      <c r="J3" s="299"/>
      <c r="K3" s="299"/>
      <c r="L3" s="299"/>
      <c r="M3" s="299"/>
      <c r="N3" s="299"/>
      <c r="O3" s="299"/>
      <c r="P3" s="299"/>
      <c r="Q3" s="299"/>
      <c r="R3" s="299"/>
    </row>
    <row r="4" spans="1:42" s="4" customFormat="1" ht="12.75" customHeight="1">
      <c r="A4" s="129"/>
      <c r="B4" s="130"/>
      <c r="C4" s="275" t="s">
        <v>129</v>
      </c>
      <c r="D4" s="275"/>
      <c r="E4" s="275"/>
      <c r="F4" s="276"/>
      <c r="G4" s="261" t="s">
        <v>124</v>
      </c>
      <c r="H4" s="262"/>
      <c r="I4" s="262"/>
      <c r="J4" s="262"/>
      <c r="K4" s="262"/>
      <c r="L4" s="262"/>
      <c r="M4" s="262"/>
      <c r="N4" s="262"/>
      <c r="O4" s="262"/>
      <c r="P4" s="262"/>
      <c r="Q4" s="262"/>
      <c r="R4" s="263"/>
      <c r="S4" s="261" t="s">
        <v>128</v>
      </c>
      <c r="T4" s="262"/>
      <c r="U4" s="262"/>
      <c r="V4" s="262"/>
      <c r="W4" s="262"/>
      <c r="X4" s="262"/>
      <c r="Y4" s="262"/>
      <c r="Z4" s="262"/>
      <c r="AA4" s="262"/>
      <c r="AB4" s="262"/>
      <c r="AC4" s="262"/>
      <c r="AD4" s="262"/>
      <c r="AE4" s="262"/>
      <c r="AF4" s="262"/>
      <c r="AG4" s="262"/>
      <c r="AH4" s="262"/>
      <c r="AI4" s="263"/>
      <c r="AJ4" s="310"/>
      <c r="AK4" s="310"/>
      <c r="AL4" s="310"/>
      <c r="AM4" s="310"/>
      <c r="AN4" s="310"/>
      <c r="AO4" s="310"/>
      <c r="AP4" s="310"/>
    </row>
    <row r="5" spans="1:42" s="4" customFormat="1" ht="12.75" customHeight="1">
      <c r="A5" s="131"/>
      <c r="B5" s="132"/>
      <c r="C5" s="277"/>
      <c r="D5" s="277"/>
      <c r="E5" s="277"/>
      <c r="F5" s="278"/>
      <c r="G5" s="264"/>
      <c r="H5" s="265"/>
      <c r="I5" s="265"/>
      <c r="J5" s="265"/>
      <c r="K5" s="265"/>
      <c r="L5" s="265"/>
      <c r="M5" s="265"/>
      <c r="N5" s="265"/>
      <c r="O5" s="265"/>
      <c r="P5" s="265"/>
      <c r="Q5" s="265"/>
      <c r="R5" s="266"/>
      <c r="S5" s="264"/>
      <c r="T5" s="265"/>
      <c r="U5" s="265"/>
      <c r="V5" s="265"/>
      <c r="W5" s="265"/>
      <c r="X5" s="265"/>
      <c r="Y5" s="265"/>
      <c r="Z5" s="265"/>
      <c r="AA5" s="265"/>
      <c r="AB5" s="265"/>
      <c r="AC5" s="265"/>
      <c r="AD5" s="265"/>
      <c r="AE5" s="265"/>
      <c r="AF5" s="265"/>
      <c r="AG5" s="265"/>
      <c r="AH5" s="265"/>
      <c r="AI5" s="266"/>
      <c r="AJ5" s="310"/>
      <c r="AK5" s="310"/>
      <c r="AL5" s="310"/>
      <c r="AM5" s="310"/>
      <c r="AN5" s="310"/>
      <c r="AO5" s="310"/>
      <c r="AP5" s="310"/>
    </row>
    <row r="6" spans="1:42" s="4" customFormat="1" ht="13.5" customHeight="1" thickBot="1">
      <c r="A6" s="133"/>
      <c r="B6" s="134"/>
      <c r="C6" s="279"/>
      <c r="D6" s="279"/>
      <c r="E6" s="279"/>
      <c r="F6" s="280"/>
      <c r="G6" s="281" t="s">
        <v>125</v>
      </c>
      <c r="H6" s="282"/>
      <c r="I6" s="282"/>
      <c r="J6" s="282"/>
      <c r="K6" s="282"/>
      <c r="L6" s="282"/>
      <c r="M6" s="282"/>
      <c r="N6" s="282"/>
      <c r="O6" s="282"/>
      <c r="P6" s="282"/>
      <c r="Q6" s="282"/>
      <c r="R6" s="283"/>
      <c r="S6" s="267"/>
      <c r="T6" s="268"/>
      <c r="U6" s="268"/>
      <c r="V6" s="268"/>
      <c r="W6" s="268"/>
      <c r="X6" s="268"/>
      <c r="Y6" s="268"/>
      <c r="Z6" s="268"/>
      <c r="AA6" s="268"/>
      <c r="AB6" s="268"/>
      <c r="AC6" s="268"/>
      <c r="AD6" s="268"/>
      <c r="AE6" s="268"/>
      <c r="AF6" s="268"/>
      <c r="AG6" s="268"/>
      <c r="AH6" s="268"/>
      <c r="AI6" s="269"/>
      <c r="AJ6" s="311"/>
      <c r="AK6" s="311"/>
      <c r="AL6" s="311"/>
      <c r="AM6" s="311"/>
      <c r="AN6" s="311"/>
      <c r="AO6" s="311"/>
      <c r="AP6" s="311"/>
    </row>
    <row r="7" spans="1:42" s="4" customFormat="1" ht="38.25" customHeight="1">
      <c r="A7" s="273" t="str">
        <f>'Sub-Cpt Record'!A8</f>
        <v>Cpt</v>
      </c>
      <c r="B7" s="289" t="str">
        <f>'Sub-Cpt Record'!B8</f>
        <v>Sub Cpt</v>
      </c>
      <c r="C7" s="242" t="str">
        <f>'Sub-Cpt Record'!C8</f>
        <v>Area (Ha)</v>
      </c>
      <c r="D7" s="242"/>
      <c r="E7" s="295" t="str">
        <f>'Sub-Cpt Record'!E8</f>
        <v>Species</v>
      </c>
      <c r="F7" s="295" t="str">
        <f>'Sub-Cpt Record'!F8</f>
        <v>Desig-nations</v>
      </c>
      <c r="G7" s="285" t="s">
        <v>9</v>
      </c>
      <c r="H7" s="242" t="s">
        <v>7</v>
      </c>
      <c r="I7" s="300" t="s">
        <v>541</v>
      </c>
      <c r="J7" s="246"/>
      <c r="K7" s="246"/>
      <c r="L7" s="246"/>
      <c r="M7" s="246"/>
      <c r="N7" s="301"/>
      <c r="O7" s="242" t="s">
        <v>540</v>
      </c>
      <c r="P7" s="242" t="s">
        <v>539</v>
      </c>
      <c r="Q7" s="242" t="s">
        <v>8</v>
      </c>
      <c r="R7" s="287" t="s">
        <v>42</v>
      </c>
      <c r="S7" s="293" t="s">
        <v>16</v>
      </c>
      <c r="T7" s="271" t="s">
        <v>51</v>
      </c>
      <c r="U7" s="242" t="s">
        <v>126</v>
      </c>
      <c r="V7" s="242"/>
      <c r="W7" s="242"/>
      <c r="X7" s="242"/>
      <c r="Y7" s="242"/>
      <c r="Z7" s="242"/>
      <c r="AA7" s="242"/>
      <c r="AB7" s="242"/>
      <c r="AC7" s="242"/>
      <c r="AD7" s="242"/>
      <c r="AE7" s="242"/>
      <c r="AF7" s="242"/>
      <c r="AG7" s="291" t="s">
        <v>127</v>
      </c>
      <c r="AH7" s="291" t="s">
        <v>137</v>
      </c>
      <c r="AI7" s="307" t="s">
        <v>12</v>
      </c>
      <c r="AJ7" s="270"/>
      <c r="AK7" s="270"/>
      <c r="AL7" s="270"/>
      <c r="AM7" s="270"/>
      <c r="AN7" s="270"/>
      <c r="AO7" s="143"/>
      <c r="AP7" s="309"/>
    </row>
    <row r="8" spans="1:42" s="4" customFormat="1" ht="22.5" customHeight="1" thickBot="1">
      <c r="A8" s="274"/>
      <c r="B8" s="290"/>
      <c r="C8" s="135" t="s">
        <v>72</v>
      </c>
      <c r="D8" s="135" t="s">
        <v>73</v>
      </c>
      <c r="E8" s="296"/>
      <c r="F8" s="296"/>
      <c r="G8" s="286"/>
      <c r="H8" s="284"/>
      <c r="I8" s="302"/>
      <c r="J8" s="303"/>
      <c r="K8" s="303"/>
      <c r="L8" s="303"/>
      <c r="M8" s="303"/>
      <c r="N8" s="304"/>
      <c r="O8" s="243"/>
      <c r="P8" s="243"/>
      <c r="Q8" s="243"/>
      <c r="R8" s="288"/>
      <c r="S8" s="294"/>
      <c r="T8" s="272"/>
      <c r="U8" s="136" t="s">
        <v>89</v>
      </c>
      <c r="V8" s="136" t="s">
        <v>80</v>
      </c>
      <c r="W8" s="136" t="s">
        <v>89</v>
      </c>
      <c r="X8" s="136" t="s">
        <v>80</v>
      </c>
      <c r="Y8" s="136" t="s">
        <v>89</v>
      </c>
      <c r="Z8" s="136" t="s">
        <v>80</v>
      </c>
      <c r="AA8" s="136" t="s">
        <v>89</v>
      </c>
      <c r="AB8" s="136" t="s">
        <v>80</v>
      </c>
      <c r="AC8" s="136" t="s">
        <v>89</v>
      </c>
      <c r="AD8" s="136" t="s">
        <v>80</v>
      </c>
      <c r="AE8" s="136" t="s">
        <v>89</v>
      </c>
      <c r="AF8" s="136" t="s">
        <v>80</v>
      </c>
      <c r="AG8" s="292"/>
      <c r="AH8" s="297"/>
      <c r="AI8" s="308"/>
      <c r="AJ8" s="270"/>
      <c r="AK8" s="270"/>
      <c r="AL8" s="270"/>
      <c r="AM8" s="270"/>
      <c r="AN8" s="270"/>
      <c r="AO8" s="143"/>
      <c r="AP8" s="309"/>
    </row>
    <row r="9" spans="1:43" ht="12.75" hidden="1">
      <c r="A9" s="108">
        <f>'Sub-Cpt Record'!A10</f>
        <v>1</v>
      </c>
      <c r="B9" s="109" t="str">
        <f>'Sub-Cpt Record'!B10</f>
        <v>a</v>
      </c>
      <c r="C9" s="110">
        <f>'Sub-Cpt Record'!C10</f>
        <v>0.9</v>
      </c>
      <c r="D9" s="110">
        <f>'Sub-Cpt Record'!D10</f>
        <v>0.765</v>
      </c>
      <c r="E9" s="110" t="str">
        <f>'Sub-Cpt Record'!E10</f>
        <v>JL/SS/MC</v>
      </c>
      <c r="F9" s="111" t="str">
        <f>'Sub-Cpt Record'!F10</f>
        <v>PAWS</v>
      </c>
      <c r="G9" s="112">
        <v>0.75</v>
      </c>
      <c r="H9" s="2" t="s">
        <v>10</v>
      </c>
      <c r="I9" s="113" t="s">
        <v>85</v>
      </c>
      <c r="J9" s="113" t="s">
        <v>61</v>
      </c>
      <c r="K9" s="113" t="s">
        <v>251</v>
      </c>
      <c r="L9" s="2"/>
      <c r="M9" s="2"/>
      <c r="N9" s="2"/>
      <c r="O9" s="2">
        <v>175</v>
      </c>
      <c r="P9" s="2"/>
      <c r="Q9" s="2" t="s">
        <v>11</v>
      </c>
      <c r="R9" s="114"/>
      <c r="S9" s="112">
        <f>G9</f>
        <v>0.75</v>
      </c>
      <c r="T9" s="115">
        <v>15</v>
      </c>
      <c r="U9" s="113" t="s">
        <v>6</v>
      </c>
      <c r="V9" s="2">
        <v>70</v>
      </c>
      <c r="W9" s="113" t="s">
        <v>15</v>
      </c>
      <c r="X9" s="2">
        <v>15</v>
      </c>
      <c r="Y9" s="113"/>
      <c r="Z9" s="2"/>
      <c r="AA9" s="2"/>
      <c r="AB9" s="2"/>
      <c r="AC9" s="2"/>
      <c r="AD9" s="2"/>
      <c r="AE9" s="2"/>
      <c r="AF9" s="2"/>
      <c r="AG9" s="2">
        <f>SUM(T9,V9,X9,Z9,AB9,AD9,AF9)</f>
        <v>100</v>
      </c>
      <c r="AH9" s="26">
        <v>1250</v>
      </c>
      <c r="AI9" s="116">
        <v>0</v>
      </c>
      <c r="AJ9" s="144"/>
      <c r="AK9" s="144"/>
      <c r="AL9" s="144"/>
      <c r="AM9" s="145"/>
      <c r="AN9" s="145"/>
      <c r="AP9" s="146"/>
      <c r="AQ9" s="101" t="s">
        <v>35</v>
      </c>
    </row>
    <row r="10" spans="1:43" ht="13.5" hidden="1" thickBot="1">
      <c r="A10" s="117">
        <f>'Sub-Cpt Record'!A11</f>
        <v>2</v>
      </c>
      <c r="B10" s="118" t="str">
        <f>'Sub-Cpt Record'!B11</f>
        <v>a</v>
      </c>
      <c r="C10" s="119">
        <f>'Sub-Cpt Record'!C11</f>
        <v>1.15</v>
      </c>
      <c r="D10" s="119">
        <f>'Sub-Cpt Record'!D11</f>
        <v>0.9774999999999999</v>
      </c>
      <c r="E10" s="119" t="str">
        <f>'Sub-Cpt Record'!E11</f>
        <v>OK/AH</v>
      </c>
      <c r="F10" s="120" t="str">
        <f>'Sub-Cpt Record'!F11</f>
        <v>TPO</v>
      </c>
      <c r="G10" s="121">
        <v>1</v>
      </c>
      <c r="H10" s="3" t="s">
        <v>26</v>
      </c>
      <c r="I10" s="45" t="s">
        <v>6</v>
      </c>
      <c r="J10" s="45" t="s">
        <v>62</v>
      </c>
      <c r="K10" s="45"/>
      <c r="L10" s="3"/>
      <c r="M10" s="3"/>
      <c r="N10" s="3"/>
      <c r="O10" s="3"/>
      <c r="P10" s="3">
        <v>15</v>
      </c>
      <c r="Q10" s="3"/>
      <c r="R10" s="168"/>
      <c r="S10" s="124" t="str">
        <f>IF(H10="T ","N/A",IF(H10="OS","N/A",IF(H10="FC","N/A",IF(H10="T","N/A",G10))))</f>
        <v>N/A</v>
      </c>
      <c r="T10" s="122"/>
      <c r="U10" s="45"/>
      <c r="V10" s="3"/>
      <c r="W10" s="45"/>
      <c r="X10" s="3"/>
      <c r="Y10" s="45"/>
      <c r="Z10" s="3"/>
      <c r="AA10" s="3"/>
      <c r="AB10" s="3"/>
      <c r="AC10" s="3"/>
      <c r="AD10" s="3"/>
      <c r="AE10" s="3"/>
      <c r="AF10" s="3"/>
      <c r="AG10" s="3">
        <f>SUM(T10,V10,X10,Z10,AB10,AD10,AF10)</f>
        <v>0</v>
      </c>
      <c r="AH10" s="27"/>
      <c r="AI10" s="123"/>
      <c r="AJ10" s="144"/>
      <c r="AK10" s="144"/>
      <c r="AL10" s="144"/>
      <c r="AM10" s="145"/>
      <c r="AN10" s="145"/>
      <c r="AP10" s="146"/>
      <c r="AQ10" s="101" t="s">
        <v>36</v>
      </c>
    </row>
    <row r="11" spans="1:43" ht="38.25">
      <c r="A11" s="78">
        <f>'Sub-Cpt Record'!A12</f>
        <v>1</v>
      </c>
      <c r="B11" s="79" t="str">
        <f>'Sub-Cpt Record'!B12</f>
        <v>a</v>
      </c>
      <c r="C11" s="80">
        <f>'Sub-Cpt Record'!C12</f>
        <v>2.43403</v>
      </c>
      <c r="D11" s="80">
        <f>'Sub-Cpt Record'!D12</f>
        <v>2.43403</v>
      </c>
      <c r="E11" s="80" t="str">
        <f>'Sub-Cpt Record'!E12</f>
        <v>Sok/Bi Be Ar Ho Elm</v>
      </c>
      <c r="F11" s="81" t="str">
        <f>'Sub-Cpt Record'!F12</f>
        <v>ASNW, RP&amp;G, SSSI</v>
      </c>
      <c r="G11" s="82">
        <f>D11*0.2</f>
        <v>0.486806</v>
      </c>
      <c r="H11" s="83" t="s">
        <v>65</v>
      </c>
      <c r="I11" s="83" t="s">
        <v>160</v>
      </c>
      <c r="J11" s="83"/>
      <c r="K11" s="83"/>
      <c r="L11" s="83"/>
      <c r="M11" s="83"/>
      <c r="N11" s="83"/>
      <c r="O11" s="83"/>
      <c r="P11" s="188">
        <v>121.7015</v>
      </c>
      <c r="Q11" s="84">
        <v>2018</v>
      </c>
      <c r="R11" s="176"/>
      <c r="S11" s="187">
        <f>IF(H11="T ","N/A",IF(H11="OS","N/A",IF(H11="FC","N/A",IF(H11="T","N/A",G11))))</f>
        <v>0.486806</v>
      </c>
      <c r="T11" s="85">
        <v>0</v>
      </c>
      <c r="U11" s="86" t="s">
        <v>575</v>
      </c>
      <c r="V11" s="87">
        <v>30</v>
      </c>
      <c r="W11" s="86" t="s">
        <v>576</v>
      </c>
      <c r="X11" s="87">
        <v>70</v>
      </c>
      <c r="Y11" s="86"/>
      <c r="Z11" s="87"/>
      <c r="AA11" s="86"/>
      <c r="AB11" s="87"/>
      <c r="AC11" s="86"/>
      <c r="AD11" s="87"/>
      <c r="AE11" s="86"/>
      <c r="AF11" s="87"/>
      <c r="AG11" s="39">
        <f>SUM(T11,V11,X11,Z11,AB11,AD11,AF11)</f>
        <v>100</v>
      </c>
      <c r="AH11" s="104">
        <v>1600</v>
      </c>
      <c r="AI11" s="88">
        <v>70</v>
      </c>
      <c r="AJ11" s="147"/>
      <c r="AK11" s="147"/>
      <c r="AL11" s="148"/>
      <c r="AM11" s="149"/>
      <c r="AN11" s="147"/>
      <c r="AP11" s="146"/>
      <c r="AQ11" s="102" t="s">
        <v>65</v>
      </c>
    </row>
    <row r="12" spans="1:43" ht="60">
      <c r="A12" s="89">
        <f>'Sub-Cpt Record'!A13</f>
        <v>1</v>
      </c>
      <c r="B12" s="90" t="str">
        <f>'Sub-Cpt Record'!B13</f>
        <v>b</v>
      </c>
      <c r="C12" s="91">
        <f>'Sub-Cpt Record'!C13</f>
        <v>3.12469</v>
      </c>
      <c r="D12" s="91">
        <f>'Sub-Cpt Record'!D13</f>
        <v>3</v>
      </c>
      <c r="E12" s="91" t="str">
        <f>'Sub-Cpt Record'!E13</f>
        <v>Bi Wi Ar Haz Syc</v>
      </c>
      <c r="F12" s="92" t="str">
        <f>'Sub-Cpt Record'!F13</f>
        <v>ASNW, PAWS, RP&amp;G, SSSI</v>
      </c>
      <c r="G12" s="93">
        <f>D12</f>
        <v>3</v>
      </c>
      <c r="H12" s="94" t="s">
        <v>26</v>
      </c>
      <c r="I12" s="94" t="s">
        <v>158</v>
      </c>
      <c r="J12" s="94"/>
      <c r="K12" s="94"/>
      <c r="L12" s="94"/>
      <c r="M12" s="94"/>
      <c r="N12" s="94"/>
      <c r="O12" s="94"/>
      <c r="P12" s="189">
        <v>72</v>
      </c>
      <c r="Q12" s="95">
        <v>2018</v>
      </c>
      <c r="R12" s="200" t="s">
        <v>591</v>
      </c>
      <c r="S12" s="187" t="str">
        <f>IF(H12="T ","N/A",IF(H12="OS","N/A",IF(H12="FC","N/A",IF(H12="T","N/A",G12))))</f>
        <v>N/A</v>
      </c>
      <c r="T12" s="96"/>
      <c r="U12" s="97"/>
      <c r="V12" s="98"/>
      <c r="W12" s="97"/>
      <c r="X12" s="98"/>
      <c r="Y12" s="97"/>
      <c r="Z12" s="98"/>
      <c r="AA12" s="97"/>
      <c r="AB12" s="98"/>
      <c r="AC12" s="97"/>
      <c r="AD12" s="98"/>
      <c r="AE12" s="97"/>
      <c r="AF12" s="98"/>
      <c r="AG12" s="39">
        <f aca="true" t="shared" si="0" ref="AG12:AG26">SUM(T12,V12,X12,Z12,AB12,AD12,AF12)</f>
        <v>0</v>
      </c>
      <c r="AH12" s="104"/>
      <c r="AI12" s="99"/>
      <c r="AJ12" s="147"/>
      <c r="AK12" s="147"/>
      <c r="AL12" s="148"/>
      <c r="AM12" s="149"/>
      <c r="AN12" s="147"/>
      <c r="AP12" s="146"/>
      <c r="AQ12" s="102" t="s">
        <v>24</v>
      </c>
    </row>
    <row r="13" spans="1:43" ht="38.25">
      <c r="A13" s="89">
        <f>'Sub-Cpt Record'!A14</f>
        <v>1</v>
      </c>
      <c r="B13" s="90" t="str">
        <f>'Sub-Cpt Record'!B14</f>
        <v>c</v>
      </c>
      <c r="C13" s="91">
        <f>'Sub-Cpt Record'!C14</f>
        <v>1.62654</v>
      </c>
      <c r="D13" s="91">
        <f>'Sub-Cpt Record'!D14</f>
        <v>1.62654</v>
      </c>
      <c r="E13" s="91" t="str">
        <f>'Sub-Cpt Record'!E14</f>
        <v>Ah/Bi Elm Haz Be</v>
      </c>
      <c r="F13" s="92" t="str">
        <f>'Sub-Cpt Record'!F14</f>
        <v>ASNW, RP&amp;G, SSSI</v>
      </c>
      <c r="G13" s="93">
        <f>D13*0.5</f>
        <v>0.81327</v>
      </c>
      <c r="H13" s="94" t="s">
        <v>26</v>
      </c>
      <c r="I13" s="94" t="s">
        <v>62</v>
      </c>
      <c r="J13" s="94" t="s">
        <v>144</v>
      </c>
      <c r="K13" s="94" t="s">
        <v>156</v>
      </c>
      <c r="L13" s="94"/>
      <c r="M13" s="94"/>
      <c r="N13" s="94"/>
      <c r="O13" s="94"/>
      <c r="P13" s="189">
        <v>73</v>
      </c>
      <c r="Q13" s="95">
        <v>2018</v>
      </c>
      <c r="R13" s="176"/>
      <c r="S13" s="187" t="str">
        <f>IF(H13="T ","N/A",IF(H13="OS","N/A",IF(H13="FC","N/A",IF(H13="T","N/A",G13))))</f>
        <v>N/A</v>
      </c>
      <c r="T13" s="96"/>
      <c r="U13" s="97"/>
      <c r="V13" s="98"/>
      <c r="W13" s="97"/>
      <c r="X13" s="98"/>
      <c r="Y13" s="97"/>
      <c r="Z13" s="98"/>
      <c r="AA13" s="97"/>
      <c r="AB13" s="98"/>
      <c r="AC13" s="97"/>
      <c r="AD13" s="98"/>
      <c r="AE13" s="97"/>
      <c r="AF13" s="98"/>
      <c r="AG13" s="39">
        <f t="shared" si="0"/>
        <v>0</v>
      </c>
      <c r="AH13" s="104"/>
      <c r="AI13" s="99"/>
      <c r="AJ13" s="147"/>
      <c r="AK13" s="147"/>
      <c r="AL13" s="148"/>
      <c r="AM13" s="149"/>
      <c r="AN13" s="147"/>
      <c r="AP13" s="146"/>
      <c r="AQ13" s="102" t="s">
        <v>26</v>
      </c>
    </row>
    <row r="14" spans="1:43" ht="141.75">
      <c r="A14" s="89">
        <f>'Sub-Cpt Record'!A15</f>
        <v>1</v>
      </c>
      <c r="B14" s="90" t="str">
        <f>'Sub-Cpt Record'!B15</f>
        <v>d</v>
      </c>
      <c r="C14" s="91">
        <f>'Sub-Cpt Record'!C15</f>
        <v>5.89881</v>
      </c>
      <c r="D14" s="91">
        <f>'Sub-Cpt Record'!D15</f>
        <v>5.89881</v>
      </c>
      <c r="E14" s="91" t="str">
        <f>'Sub-Cpt Record'!E15</f>
        <v>Bi/ Sok WCh Wi</v>
      </c>
      <c r="F14" s="92" t="str">
        <f>'Sub-Cpt Record'!F15</f>
        <v>PAWS, RP&amp;G, SSSI</v>
      </c>
      <c r="G14" s="93"/>
      <c r="H14" s="94"/>
      <c r="I14" s="94"/>
      <c r="J14" s="94"/>
      <c r="K14" s="94"/>
      <c r="L14" s="94"/>
      <c r="M14" s="94"/>
      <c r="N14" s="94"/>
      <c r="O14" s="94"/>
      <c r="P14" s="189"/>
      <c r="Q14" s="95"/>
      <c r="R14" s="206" t="s">
        <v>592</v>
      </c>
      <c r="S14" s="187">
        <f>IF(H14="T ","N/A",IF(H14="OS","N/A",IF(H14="FC","N/A",IF(H14="T","N/A",G14))))</f>
        <v>0</v>
      </c>
      <c r="T14" s="96"/>
      <c r="U14" s="97"/>
      <c r="V14" s="98"/>
      <c r="W14" s="38"/>
      <c r="X14" s="98"/>
      <c r="Y14" s="97"/>
      <c r="Z14" s="98"/>
      <c r="AA14" s="97"/>
      <c r="AB14" s="98"/>
      <c r="AC14" s="97"/>
      <c r="AD14" s="98"/>
      <c r="AE14" s="97"/>
      <c r="AF14" s="98"/>
      <c r="AG14" s="39">
        <f t="shared" si="0"/>
        <v>0</v>
      </c>
      <c r="AH14" s="104"/>
      <c r="AI14" s="99"/>
      <c r="AJ14" s="147"/>
      <c r="AK14" s="147"/>
      <c r="AL14" s="148"/>
      <c r="AM14" s="149"/>
      <c r="AN14" s="147"/>
      <c r="AP14" s="146"/>
      <c r="AQ14" s="102" t="s">
        <v>37</v>
      </c>
    </row>
    <row r="15" spans="1:43" ht="51">
      <c r="A15" s="89">
        <f>'Sub-Cpt Record'!A16</f>
        <v>1</v>
      </c>
      <c r="B15" s="90" t="str">
        <f>'Sub-Cpt Record'!B16</f>
        <v>e</v>
      </c>
      <c r="C15" s="91">
        <f>'Sub-Cpt Record'!C16</f>
        <v>13.0147</v>
      </c>
      <c r="D15" s="91">
        <f>'Sub-Cpt Record'!D16</f>
        <v>13.0147</v>
      </c>
      <c r="E15" s="91" t="str">
        <f>'Sub-Cpt Record'!E16</f>
        <v>Bi/Sok Haz WCh</v>
      </c>
      <c r="F15" s="92" t="str">
        <f>'Sub-Cpt Record'!F16</f>
        <v>ASNW, PAWS, RP&amp;G, SSSI</v>
      </c>
      <c r="G15" s="93"/>
      <c r="H15" s="94"/>
      <c r="I15" s="94"/>
      <c r="J15" s="94"/>
      <c r="K15" s="94"/>
      <c r="L15" s="94"/>
      <c r="M15" s="94"/>
      <c r="N15" s="94"/>
      <c r="O15" s="94"/>
      <c r="P15" s="189"/>
      <c r="Q15" s="95"/>
      <c r="R15" s="206" t="s">
        <v>593</v>
      </c>
      <c r="S15" s="187">
        <f aca="true" t="shared" si="1" ref="S15:S26">IF(H15="T ","N/A",IF(H15="OS","N/A",IF(H15="FC","N/A",IF(H15="T","N/A",G15))))</f>
        <v>0</v>
      </c>
      <c r="T15" s="96"/>
      <c r="U15" s="97"/>
      <c r="V15" s="98"/>
      <c r="W15" s="97"/>
      <c r="X15" s="98"/>
      <c r="Y15" s="97"/>
      <c r="Z15" s="98"/>
      <c r="AA15" s="97"/>
      <c r="AB15" s="98"/>
      <c r="AC15" s="97"/>
      <c r="AD15" s="98"/>
      <c r="AE15" s="97"/>
      <c r="AF15" s="98"/>
      <c r="AG15" s="39">
        <f t="shared" si="0"/>
        <v>0</v>
      </c>
      <c r="AH15" s="104"/>
      <c r="AI15" s="99"/>
      <c r="AJ15" s="147"/>
      <c r="AK15" s="147"/>
      <c r="AL15" s="148"/>
      <c r="AM15" s="149"/>
      <c r="AN15" s="147"/>
      <c r="AP15" s="146"/>
      <c r="AQ15" s="102" t="s">
        <v>38</v>
      </c>
    </row>
    <row r="16" spans="1:42" ht="51">
      <c r="A16" s="89">
        <f>'Sub-Cpt Record'!A17</f>
        <v>1</v>
      </c>
      <c r="B16" s="90" t="str">
        <f>'Sub-Cpt Record'!B17</f>
        <v>f</v>
      </c>
      <c r="C16" s="91">
        <f>'Sub-Cpt Record'!C17</f>
        <v>5.89881</v>
      </c>
      <c r="D16" s="91">
        <f>'Sub-Cpt Record'!D17</f>
        <v>5.89881</v>
      </c>
      <c r="E16" s="91" t="str">
        <f>'Sub-Cpt Record'!E17</f>
        <v>Bi WCh</v>
      </c>
      <c r="F16" s="92" t="str">
        <f>'Sub-Cpt Record'!F17</f>
        <v>ASNW, PAWS, RP&amp;G, SSSI</v>
      </c>
      <c r="G16" s="93">
        <f>D16</f>
        <v>5.89881</v>
      </c>
      <c r="H16" s="94" t="s">
        <v>26</v>
      </c>
      <c r="I16" s="94" t="s">
        <v>144</v>
      </c>
      <c r="J16" s="94" t="s">
        <v>574</v>
      </c>
      <c r="K16" s="94"/>
      <c r="L16" s="94"/>
      <c r="M16" s="94"/>
      <c r="N16" s="94"/>
      <c r="O16" s="94"/>
      <c r="P16" s="189">
        <v>530.8929</v>
      </c>
      <c r="Q16" s="95">
        <v>2018</v>
      </c>
      <c r="R16" s="176" t="s">
        <v>578</v>
      </c>
      <c r="S16" s="187" t="str">
        <f t="shared" si="1"/>
        <v>N/A</v>
      </c>
      <c r="T16" s="96"/>
      <c r="U16" s="97"/>
      <c r="V16" s="98"/>
      <c r="W16" s="97"/>
      <c r="X16" s="98"/>
      <c r="Y16" s="97"/>
      <c r="Z16" s="98"/>
      <c r="AA16" s="97"/>
      <c r="AB16" s="98"/>
      <c r="AC16" s="97"/>
      <c r="AD16" s="98"/>
      <c r="AE16" s="97"/>
      <c r="AF16" s="98"/>
      <c r="AG16" s="39">
        <f t="shared" si="0"/>
        <v>0</v>
      </c>
      <c r="AH16" s="104"/>
      <c r="AI16" s="99"/>
      <c r="AJ16" s="150"/>
      <c r="AK16" s="150"/>
      <c r="AL16" s="148"/>
      <c r="AM16" s="149"/>
      <c r="AN16" s="147"/>
      <c r="AP16" s="146"/>
    </row>
    <row r="17" spans="1:43" ht="51">
      <c r="A17" s="89">
        <f>'Sub-Cpt Record'!A18</f>
        <v>2</v>
      </c>
      <c r="B17" s="90">
        <f>'Sub-Cpt Record'!B18</f>
        <v>0</v>
      </c>
      <c r="C17" s="91">
        <f>'Sub-Cpt Record'!C18</f>
        <v>1.98973</v>
      </c>
      <c r="D17" s="91">
        <f>'Sub-Cpt Record'!D18</f>
        <v>1.9</v>
      </c>
      <c r="E17" s="91" t="str">
        <f>'Sub-Cpt Record'!E18</f>
        <v>Bi Sok/Syc Ah Be Elm Li CP Yew</v>
      </c>
      <c r="F17" s="92" t="str">
        <f>'Sub-Cpt Record'!F18</f>
        <v>SSSI, RP&amp;G, ASNW, PAWS</v>
      </c>
      <c r="G17" s="93">
        <f>D17*0.05</f>
        <v>0.095</v>
      </c>
      <c r="H17" s="94" t="s">
        <v>65</v>
      </c>
      <c r="I17" s="94" t="s">
        <v>222</v>
      </c>
      <c r="J17" s="94"/>
      <c r="K17" s="94"/>
      <c r="L17" s="94"/>
      <c r="M17" s="94"/>
      <c r="N17" s="94"/>
      <c r="O17" s="189">
        <v>28.5</v>
      </c>
      <c r="Q17" s="95">
        <v>2020</v>
      </c>
      <c r="R17" s="176"/>
      <c r="S17" s="187">
        <f t="shared" si="1"/>
        <v>0.095</v>
      </c>
      <c r="T17" s="85">
        <v>0</v>
      </c>
      <c r="U17" s="86" t="s">
        <v>575</v>
      </c>
      <c r="V17" s="87">
        <v>30</v>
      </c>
      <c r="W17" s="86" t="s">
        <v>576</v>
      </c>
      <c r="X17" s="87">
        <v>70</v>
      </c>
      <c r="Y17" s="97"/>
      <c r="Z17" s="98"/>
      <c r="AA17" s="97"/>
      <c r="AB17" s="98"/>
      <c r="AC17" s="97"/>
      <c r="AD17" s="98"/>
      <c r="AE17" s="97"/>
      <c r="AF17" s="98"/>
      <c r="AG17" s="39">
        <f t="shared" si="0"/>
        <v>100</v>
      </c>
      <c r="AH17" s="104">
        <v>1600</v>
      </c>
      <c r="AI17" s="99">
        <v>70</v>
      </c>
      <c r="AJ17" s="147"/>
      <c r="AK17" s="147"/>
      <c r="AL17" s="148"/>
      <c r="AM17" s="149"/>
      <c r="AN17" s="147"/>
      <c r="AP17" s="146"/>
      <c r="AQ17" s="103" t="s">
        <v>134</v>
      </c>
    </row>
    <row r="18" spans="1:43" ht="120">
      <c r="A18" s="89">
        <f>'Sub-Cpt Record'!A19</f>
        <v>3</v>
      </c>
      <c r="B18" s="90">
        <f>'Sub-Cpt Record'!B19</f>
        <v>0</v>
      </c>
      <c r="C18" s="91">
        <f>'Sub-Cpt Record'!C19</f>
        <v>2.0332</v>
      </c>
      <c r="D18" s="91">
        <f>'Sub-Cpt Record'!D19</f>
        <v>2</v>
      </c>
      <c r="E18" s="91" t="str">
        <f>'Sub-Cpt Record'!E19</f>
        <v>Bi/ Wi Sok Haz Row</v>
      </c>
      <c r="F18" s="92" t="str">
        <f>'Sub-Cpt Record'!F19</f>
        <v>SSSI, RP&amp;G, PAWS</v>
      </c>
      <c r="G18" s="93">
        <f>D18</f>
        <v>2</v>
      </c>
      <c r="H18" s="94" t="s">
        <v>26</v>
      </c>
      <c r="I18" s="94" t="s">
        <v>158</v>
      </c>
      <c r="J18" s="94"/>
      <c r="K18" s="94"/>
      <c r="L18" s="94"/>
      <c r="M18" s="94"/>
      <c r="N18" s="94"/>
      <c r="O18" s="94"/>
      <c r="P18" s="189">
        <v>30</v>
      </c>
      <c r="Q18" s="95">
        <v>2022</v>
      </c>
      <c r="R18" s="200" t="s">
        <v>594</v>
      </c>
      <c r="S18" s="187" t="str">
        <f t="shared" si="1"/>
        <v>N/A</v>
      </c>
      <c r="T18" s="96"/>
      <c r="U18" s="97"/>
      <c r="V18" s="98"/>
      <c r="W18" s="97"/>
      <c r="X18" s="98"/>
      <c r="Y18" s="97"/>
      <c r="Z18" s="98"/>
      <c r="AA18" s="97"/>
      <c r="AB18" s="98"/>
      <c r="AC18" s="97"/>
      <c r="AD18" s="98"/>
      <c r="AE18" s="97"/>
      <c r="AF18" s="98"/>
      <c r="AG18" s="39">
        <f t="shared" si="0"/>
        <v>0</v>
      </c>
      <c r="AH18" s="104"/>
      <c r="AI18" s="99"/>
      <c r="AJ18" s="147"/>
      <c r="AK18" s="147"/>
      <c r="AL18" s="148"/>
      <c r="AM18" s="149"/>
      <c r="AN18" s="147"/>
      <c r="AP18" s="146"/>
      <c r="AQ18" s="103" t="s">
        <v>136</v>
      </c>
    </row>
    <row r="19" spans="1:43" ht="25.5">
      <c r="A19" s="89">
        <f>'Sub-Cpt Record'!A20</f>
        <v>4</v>
      </c>
      <c r="B19" s="90">
        <f>'Sub-Cpt Record'!B20</f>
        <v>0</v>
      </c>
      <c r="C19" s="91">
        <f>'Sub-Cpt Record'!C20</f>
        <v>1.71673</v>
      </c>
      <c r="D19" s="91">
        <f>'Sub-Cpt Record'!D20</f>
        <v>1.71673</v>
      </c>
      <c r="E19" s="91" t="str">
        <f>'Sub-Cpt Record'!E20</f>
        <v>Syc/ Yew CP RSQ</v>
      </c>
      <c r="F19" s="92" t="str">
        <f>'Sub-Cpt Record'!F20</f>
        <v>RP&amp;G, PAWS</v>
      </c>
      <c r="G19" s="93"/>
      <c r="H19" s="94"/>
      <c r="I19" s="94"/>
      <c r="J19" s="94"/>
      <c r="K19" s="94"/>
      <c r="L19" s="94"/>
      <c r="M19" s="94"/>
      <c r="N19" s="94"/>
      <c r="O19" s="94"/>
      <c r="P19" s="189"/>
      <c r="Q19" s="95"/>
      <c r="R19" s="176"/>
      <c r="S19" s="187">
        <f t="shared" si="1"/>
        <v>0</v>
      </c>
      <c r="T19" s="96"/>
      <c r="U19" s="97"/>
      <c r="V19" s="98"/>
      <c r="W19" s="97"/>
      <c r="X19" s="98"/>
      <c r="Y19" s="97"/>
      <c r="Z19" s="98"/>
      <c r="AA19" s="97"/>
      <c r="AB19" s="98"/>
      <c r="AC19" s="97"/>
      <c r="AD19" s="98"/>
      <c r="AE19" s="97"/>
      <c r="AF19" s="98"/>
      <c r="AG19" s="39">
        <f t="shared" si="0"/>
        <v>0</v>
      </c>
      <c r="AH19" s="104"/>
      <c r="AI19" s="99"/>
      <c r="AJ19" s="147"/>
      <c r="AK19" s="147"/>
      <c r="AL19" s="148"/>
      <c r="AM19" s="149"/>
      <c r="AN19" s="147"/>
      <c r="AP19" s="146"/>
      <c r="AQ19" s="103" t="s">
        <v>135</v>
      </c>
    </row>
    <row r="20" spans="1:42" ht="38.25">
      <c r="A20" s="89">
        <f>'Sub-Cpt Record'!A21</f>
        <v>5</v>
      </c>
      <c r="B20" s="90" t="str">
        <f>'Sub-Cpt Record'!B21</f>
        <v>a</v>
      </c>
      <c r="C20" s="91">
        <f>'Sub-Cpt Record'!C21</f>
        <v>0.914483</v>
      </c>
      <c r="D20" s="91">
        <f>'Sub-Cpt Record'!D21</f>
        <v>0.87</v>
      </c>
      <c r="E20" s="91" t="str">
        <f>'Sub-Cpt Record'!E21</f>
        <v>SP/Bi Syc</v>
      </c>
      <c r="F20" s="92" t="str">
        <f>'Sub-Cpt Record'!F21</f>
        <v>SSSI, RP&amp;G, PAWS</v>
      </c>
      <c r="G20" s="93"/>
      <c r="H20" s="94"/>
      <c r="I20" s="94"/>
      <c r="J20" s="94"/>
      <c r="K20" s="94"/>
      <c r="L20" s="94"/>
      <c r="M20" s="94"/>
      <c r="N20" s="94"/>
      <c r="O20" s="94"/>
      <c r="P20" s="189"/>
      <c r="Q20" s="95"/>
      <c r="R20" s="176"/>
      <c r="S20" s="187">
        <f t="shared" si="1"/>
        <v>0</v>
      </c>
      <c r="T20" s="96"/>
      <c r="U20" s="97"/>
      <c r="V20" s="98"/>
      <c r="W20" s="97"/>
      <c r="X20" s="98"/>
      <c r="Y20" s="97"/>
      <c r="Z20" s="98"/>
      <c r="AA20" s="97"/>
      <c r="AB20" s="98"/>
      <c r="AC20" s="97"/>
      <c r="AD20" s="98"/>
      <c r="AE20" s="97"/>
      <c r="AF20" s="98"/>
      <c r="AG20" s="39">
        <f t="shared" si="0"/>
        <v>0</v>
      </c>
      <c r="AH20" s="104"/>
      <c r="AI20" s="99"/>
      <c r="AJ20" s="147"/>
      <c r="AK20" s="147"/>
      <c r="AL20" s="148"/>
      <c r="AM20" s="149"/>
      <c r="AN20" s="147"/>
      <c r="AP20" s="146"/>
    </row>
    <row r="21" spans="1:42" ht="25.5">
      <c r="A21" s="89">
        <f>'Sub-Cpt Record'!A22</f>
        <v>5</v>
      </c>
      <c r="B21" s="90" t="str">
        <f>'Sub-Cpt Record'!B22</f>
        <v>b</v>
      </c>
      <c r="C21" s="91">
        <f>'Sub-Cpt Record'!C22</f>
        <v>0.528432</v>
      </c>
      <c r="D21" s="91">
        <f>'Sub-Cpt Record'!D22</f>
        <v>0.47</v>
      </c>
      <c r="E21" s="91" t="str">
        <f>'Sub-Cpt Record'!E22</f>
        <v>WH</v>
      </c>
      <c r="F21" s="92" t="str">
        <f>'Sub-Cpt Record'!F22</f>
        <v>RP&amp;G, PAWS</v>
      </c>
      <c r="G21" s="93"/>
      <c r="H21" s="94"/>
      <c r="I21" s="94"/>
      <c r="J21" s="94"/>
      <c r="K21" s="94"/>
      <c r="L21" s="94"/>
      <c r="M21" s="94"/>
      <c r="N21" s="94"/>
      <c r="O21" s="94"/>
      <c r="P21" s="189"/>
      <c r="Q21" s="95"/>
      <c r="R21" s="176"/>
      <c r="S21" s="187">
        <f t="shared" si="1"/>
        <v>0</v>
      </c>
      <c r="T21" s="96"/>
      <c r="U21" s="97"/>
      <c r="V21" s="98"/>
      <c r="W21" s="97"/>
      <c r="X21" s="98"/>
      <c r="Y21" s="97"/>
      <c r="Z21" s="98"/>
      <c r="AA21" s="97"/>
      <c r="AB21" s="98"/>
      <c r="AC21" s="97"/>
      <c r="AD21" s="98"/>
      <c r="AE21" s="97"/>
      <c r="AF21" s="98"/>
      <c r="AG21" s="39">
        <f t="shared" si="0"/>
        <v>0</v>
      </c>
      <c r="AH21" s="104"/>
      <c r="AI21" s="99"/>
      <c r="AJ21" s="147"/>
      <c r="AK21" s="147"/>
      <c r="AL21" s="148"/>
      <c r="AM21" s="149"/>
      <c r="AN21" s="147"/>
      <c r="AP21" s="146"/>
    </row>
    <row r="22" spans="1:42" ht="25.5">
      <c r="A22" s="89">
        <f>'Sub-Cpt Record'!A23</f>
        <v>6</v>
      </c>
      <c r="B22" s="90">
        <f>'Sub-Cpt Record'!B23</f>
        <v>0</v>
      </c>
      <c r="C22" s="91">
        <v>1.56</v>
      </c>
      <c r="D22" s="91">
        <v>1.4</v>
      </c>
      <c r="E22" s="91" t="str">
        <f>'Sub-Cpt Record'!E23</f>
        <v>Syc/ Be SOk</v>
      </c>
      <c r="F22" s="92" t="str">
        <f>'Sub-Cpt Record'!F23</f>
        <v>RP&amp;G, PAWS</v>
      </c>
      <c r="G22" s="93">
        <f>D22</f>
        <v>1.4</v>
      </c>
      <c r="H22" s="94" t="s">
        <v>26</v>
      </c>
      <c r="I22" s="94" t="s">
        <v>577</v>
      </c>
      <c r="J22" s="94" t="s">
        <v>160</v>
      </c>
      <c r="K22" s="94" t="s">
        <v>179</v>
      </c>
      <c r="L22" s="94"/>
      <c r="M22" s="94"/>
      <c r="N22" s="94"/>
      <c r="O22" s="94"/>
      <c r="P22" s="189">
        <v>132</v>
      </c>
      <c r="Q22" s="95">
        <v>2024</v>
      </c>
      <c r="R22" s="176" t="s">
        <v>578</v>
      </c>
      <c r="S22" s="187" t="str">
        <f t="shared" si="1"/>
        <v>N/A</v>
      </c>
      <c r="T22" s="96"/>
      <c r="U22" s="97"/>
      <c r="V22" s="98"/>
      <c r="W22" s="97"/>
      <c r="X22" s="98"/>
      <c r="Y22" s="97"/>
      <c r="Z22" s="98"/>
      <c r="AA22" s="97"/>
      <c r="AB22" s="98"/>
      <c r="AC22" s="97"/>
      <c r="AD22" s="98"/>
      <c r="AE22" s="97"/>
      <c r="AF22" s="98"/>
      <c r="AG22" s="39">
        <f t="shared" si="0"/>
        <v>0</v>
      </c>
      <c r="AH22" s="104"/>
      <c r="AI22" s="99"/>
      <c r="AJ22" s="147"/>
      <c r="AK22" s="147"/>
      <c r="AL22" s="148"/>
      <c r="AM22" s="149"/>
      <c r="AN22" s="147"/>
      <c r="AP22" s="146"/>
    </row>
    <row r="23" spans="1:42" ht="25.5">
      <c r="A23" s="89">
        <f>'Sub-Cpt Record'!A24</f>
        <v>7</v>
      </c>
      <c r="B23" s="90">
        <f>'Sub-Cpt Record'!B24</f>
        <v>0</v>
      </c>
      <c r="C23" s="91">
        <v>1.05</v>
      </c>
      <c r="D23" s="91">
        <v>1.05</v>
      </c>
      <c r="E23" s="91" t="str">
        <f>'Sub-Cpt Record'!E24</f>
        <v>Be/ Sok</v>
      </c>
      <c r="F23" s="92" t="str">
        <f>'Sub-Cpt Record'!F24</f>
        <v>RP&amp;G, PAWS</v>
      </c>
      <c r="G23" s="93">
        <f>D23*0.5</f>
        <v>0.525</v>
      </c>
      <c r="H23" s="94" t="s">
        <v>65</v>
      </c>
      <c r="I23" s="94" t="s">
        <v>160</v>
      </c>
      <c r="J23" s="94"/>
      <c r="K23" s="94"/>
      <c r="L23" s="94"/>
      <c r="M23" s="94"/>
      <c r="N23" s="94"/>
      <c r="O23" s="94"/>
      <c r="P23" s="189">
        <v>337.2088</v>
      </c>
      <c r="Q23" s="95">
        <v>2024</v>
      </c>
      <c r="R23" s="176"/>
      <c r="S23" s="187">
        <f t="shared" si="1"/>
        <v>0.525</v>
      </c>
      <c r="U23" s="86" t="s">
        <v>575</v>
      </c>
      <c r="V23" s="87">
        <v>30</v>
      </c>
      <c r="W23" s="86" t="s">
        <v>576</v>
      </c>
      <c r="X23" s="87">
        <v>50</v>
      </c>
      <c r="Y23" s="98" t="s">
        <v>579</v>
      </c>
      <c r="Z23" s="97">
        <v>20</v>
      </c>
      <c r="AA23" s="97"/>
      <c r="AB23" s="98"/>
      <c r="AC23" s="97"/>
      <c r="AD23" s="98"/>
      <c r="AE23" s="97"/>
      <c r="AF23" s="98"/>
      <c r="AG23" s="39">
        <f t="shared" si="0"/>
        <v>100</v>
      </c>
      <c r="AH23" s="104">
        <v>1600</v>
      </c>
      <c r="AI23" s="99">
        <v>50</v>
      </c>
      <c r="AJ23" s="147"/>
      <c r="AK23" s="147"/>
      <c r="AL23" s="148"/>
      <c r="AM23" s="149"/>
      <c r="AN23" s="147"/>
      <c r="AP23" s="146"/>
    </row>
    <row r="24" spans="1:42" ht="110.25">
      <c r="A24" s="89">
        <f>'Sub-Cpt Record'!A25</f>
        <v>8</v>
      </c>
      <c r="B24" s="90">
        <f>'Sub-Cpt Record'!B25</f>
        <v>0</v>
      </c>
      <c r="C24" s="91">
        <f>'Sub-Cpt Record'!C25</f>
        <v>2.05598</v>
      </c>
      <c r="D24" s="91">
        <f>'Sub-Cpt Record'!D25</f>
        <v>2.05598</v>
      </c>
      <c r="E24" s="91" t="str">
        <f>'Sub-Cpt Record'!E25</f>
        <v>Bi/Sok</v>
      </c>
      <c r="F24" s="92" t="str">
        <f>'Sub-Cpt Record'!F25</f>
        <v>RP&amp;G, PAWS</v>
      </c>
      <c r="G24" s="93"/>
      <c r="H24" s="94"/>
      <c r="I24" s="94"/>
      <c r="J24" s="94"/>
      <c r="K24" s="94"/>
      <c r="L24" s="94"/>
      <c r="M24" s="94"/>
      <c r="N24" s="94"/>
      <c r="O24" s="94"/>
      <c r="P24" s="189"/>
      <c r="Q24" s="95"/>
      <c r="R24" s="206" t="s">
        <v>595</v>
      </c>
      <c r="S24" s="187">
        <f t="shared" si="1"/>
        <v>0</v>
      </c>
      <c r="T24" s="96"/>
      <c r="U24" s="97"/>
      <c r="V24" s="98"/>
      <c r="W24" s="97"/>
      <c r="X24" s="98"/>
      <c r="Y24" s="97"/>
      <c r="Z24" s="98"/>
      <c r="AA24" s="97"/>
      <c r="AB24" s="98"/>
      <c r="AC24" s="97"/>
      <c r="AD24" s="98"/>
      <c r="AE24" s="97"/>
      <c r="AF24" s="98"/>
      <c r="AG24" s="39">
        <f t="shared" si="0"/>
        <v>0</v>
      </c>
      <c r="AH24" s="104"/>
      <c r="AI24" s="99"/>
      <c r="AJ24" s="147"/>
      <c r="AK24" s="147"/>
      <c r="AL24" s="148"/>
      <c r="AM24" s="149"/>
      <c r="AN24" s="147"/>
      <c r="AP24" s="146"/>
    </row>
    <row r="25" spans="1:43" ht="25.5">
      <c r="A25" s="89">
        <f>'Sub-Cpt Record'!A26</f>
        <v>9</v>
      </c>
      <c r="B25" s="90" t="str">
        <f>'Sub-Cpt Record'!B26</f>
        <v>a</v>
      </c>
      <c r="C25" s="91">
        <f>'Sub-Cpt Record'!C26</f>
        <v>1.45496</v>
      </c>
      <c r="D25" s="91">
        <f>'Sub-Cpt Record'!D26</f>
        <v>1.45496</v>
      </c>
      <c r="E25" s="91" t="str">
        <f>'Sub-Cpt Record'!E26</f>
        <v>WH</v>
      </c>
      <c r="F25" s="92" t="str">
        <f>'Sub-Cpt Record'!F26</f>
        <v>RP&amp;G, PAWS</v>
      </c>
      <c r="G25" s="93"/>
      <c r="H25" s="94"/>
      <c r="I25" s="94"/>
      <c r="J25" s="94"/>
      <c r="K25" s="94"/>
      <c r="L25" s="94"/>
      <c r="M25" s="94"/>
      <c r="N25" s="94"/>
      <c r="O25" s="94"/>
      <c r="P25" s="189"/>
      <c r="Q25" s="95"/>
      <c r="R25" s="176"/>
      <c r="S25" s="187">
        <f t="shared" si="1"/>
        <v>0</v>
      </c>
      <c r="T25" s="96"/>
      <c r="U25" s="97"/>
      <c r="V25" s="98"/>
      <c r="W25" s="97"/>
      <c r="X25" s="98"/>
      <c r="Y25" s="97"/>
      <c r="Z25" s="98"/>
      <c r="AA25" s="97"/>
      <c r="AB25" s="98"/>
      <c r="AC25" s="97"/>
      <c r="AD25" s="98"/>
      <c r="AE25" s="97"/>
      <c r="AF25" s="98"/>
      <c r="AG25" s="39">
        <f t="shared" si="0"/>
        <v>0</v>
      </c>
      <c r="AH25" s="104"/>
      <c r="AI25" s="99"/>
      <c r="AJ25" s="147"/>
      <c r="AK25" s="147"/>
      <c r="AL25" s="148"/>
      <c r="AM25" s="149"/>
      <c r="AN25" s="147"/>
      <c r="AP25" s="146"/>
      <c r="AQ25" s="100"/>
    </row>
    <row r="26" spans="1:43" ht="25.5">
      <c r="A26" s="89">
        <f>'Sub-Cpt Record'!A27</f>
        <v>9</v>
      </c>
      <c r="B26" s="90" t="str">
        <f>'Sub-Cpt Record'!B27</f>
        <v>b</v>
      </c>
      <c r="C26" s="91">
        <f>'Sub-Cpt Record'!C27</f>
        <v>0.500112</v>
      </c>
      <c r="D26" s="91">
        <f>'Sub-Cpt Record'!D27</f>
        <v>0.500112</v>
      </c>
      <c r="E26" s="91" t="str">
        <f>'Sub-Cpt Record'!E27</f>
        <v>Haz Bi Ho</v>
      </c>
      <c r="F26" s="92" t="str">
        <f>'Sub-Cpt Record'!F27</f>
        <v>RP&amp;G, PAWS</v>
      </c>
      <c r="G26" s="93"/>
      <c r="H26" s="94"/>
      <c r="I26" s="94"/>
      <c r="J26" s="94"/>
      <c r="K26" s="94"/>
      <c r="L26" s="94"/>
      <c r="M26" s="94"/>
      <c r="N26" s="94"/>
      <c r="O26" s="94"/>
      <c r="P26" s="189"/>
      <c r="Q26" s="95"/>
      <c r="R26" s="176"/>
      <c r="S26" s="187">
        <f t="shared" si="1"/>
        <v>0</v>
      </c>
      <c r="T26" s="96"/>
      <c r="U26" s="97"/>
      <c r="V26" s="98"/>
      <c r="W26" s="97"/>
      <c r="X26" s="98"/>
      <c r="Y26" s="97"/>
      <c r="Z26" s="98"/>
      <c r="AA26" s="97"/>
      <c r="AB26" s="98"/>
      <c r="AC26" s="97"/>
      <c r="AD26" s="98"/>
      <c r="AE26" s="97"/>
      <c r="AF26" s="98"/>
      <c r="AG26" s="39">
        <f t="shared" si="0"/>
        <v>0</v>
      </c>
      <c r="AH26" s="104"/>
      <c r="AI26" s="99"/>
      <c r="AJ26" s="147"/>
      <c r="AK26" s="147"/>
      <c r="AL26" s="148"/>
      <c r="AM26" s="149"/>
      <c r="AN26" s="147"/>
      <c r="AP26" s="146"/>
      <c r="AQ26" s="100"/>
    </row>
    <row r="27" spans="1:35" ht="30">
      <c r="A27" s="89">
        <f>'Sub-Cpt Record'!A28</f>
        <v>10</v>
      </c>
      <c r="B27" s="90">
        <f>'Sub-Cpt Record'!B28</f>
        <v>0</v>
      </c>
      <c r="C27" s="91">
        <f>'Sub-Cpt Record'!C28</f>
        <v>0.62</v>
      </c>
      <c r="D27" s="91">
        <f>'Sub-Cpt Record'!D28</f>
        <v>0.62</v>
      </c>
      <c r="E27" s="91" t="str">
        <f>'Sub-Cpt Record'!E28</f>
        <v>Bi/ Pok Syc Ar Ho Ah</v>
      </c>
      <c r="F27" s="92" t="str">
        <f>'Sub-Cpt Record'!F28</f>
        <v>PAWS</v>
      </c>
      <c r="G27" s="93">
        <v>0.62</v>
      </c>
      <c r="H27" s="94" t="s">
        <v>26</v>
      </c>
      <c r="I27" s="94" t="s">
        <v>587</v>
      </c>
      <c r="J27" s="94" t="s">
        <v>576</v>
      </c>
      <c r="K27" s="94"/>
      <c r="L27" s="94"/>
      <c r="M27" s="94"/>
      <c r="N27" s="94"/>
      <c r="O27" s="94">
        <v>0</v>
      </c>
      <c r="P27" s="189">
        <v>2</v>
      </c>
      <c r="Q27" s="95" t="s">
        <v>588</v>
      </c>
      <c r="R27" s="200" t="s">
        <v>589</v>
      </c>
      <c r="S27" s="187" t="str">
        <f>IF(H27="T ","N/A",IF(H27="OS","N/A",IF(H27="FC","N/A",IF(H27="T","N/A",G27))))</f>
        <v>N/A</v>
      </c>
      <c r="T27" s="96"/>
      <c r="U27" s="97"/>
      <c r="V27" s="98"/>
      <c r="W27" s="97"/>
      <c r="X27" s="98"/>
      <c r="Y27" s="97"/>
      <c r="Z27" s="98"/>
      <c r="AA27" s="97"/>
      <c r="AB27" s="98"/>
      <c r="AC27" s="97"/>
      <c r="AD27" s="98"/>
      <c r="AE27" s="97"/>
      <c r="AF27" s="98"/>
      <c r="AG27" s="39">
        <f>SUM(T27,V27,X27,Z27,AB27,AD27,AF27)</f>
        <v>0</v>
      </c>
      <c r="AH27" s="104"/>
      <c r="AI27" s="99"/>
    </row>
    <row r="28" spans="36:42" ht="12.75">
      <c r="AJ28" s="305"/>
      <c r="AK28" s="305"/>
      <c r="AL28" s="305"/>
      <c r="AM28" s="305"/>
      <c r="AN28" s="305"/>
      <c r="AO28" s="305"/>
      <c r="AP28" s="305"/>
    </row>
    <row r="29" spans="36:42" ht="12.75">
      <c r="AJ29" s="305"/>
      <c r="AK29" s="305"/>
      <c r="AL29" s="305"/>
      <c r="AM29" s="305"/>
      <c r="AN29" s="305"/>
      <c r="AO29" s="305"/>
      <c r="AP29" s="305"/>
    </row>
    <row r="30" spans="36:42" ht="12.75">
      <c r="AJ30" s="306"/>
      <c r="AK30" s="306"/>
      <c r="AL30" s="306"/>
      <c r="AM30" s="306"/>
      <c r="AN30" s="306"/>
      <c r="AO30" s="306"/>
      <c r="AP30" s="306"/>
    </row>
    <row r="31" spans="36:42" ht="12.75">
      <c r="AJ31" s="306"/>
      <c r="AK31" s="306"/>
      <c r="AL31" s="306"/>
      <c r="AM31" s="306"/>
      <c r="AN31" s="306"/>
      <c r="AO31" s="306"/>
      <c r="AP31" s="306"/>
    </row>
    <row r="32" spans="36:42" ht="12.75">
      <c r="AJ32" s="142"/>
      <c r="AK32" s="142"/>
      <c r="AL32" s="142"/>
      <c r="AM32" s="142"/>
      <c r="AN32" s="151"/>
      <c r="AO32" s="142"/>
      <c r="AP32" s="142"/>
    </row>
    <row r="33" spans="36:42" ht="12.75">
      <c r="AJ33" s="152"/>
      <c r="AK33" s="153"/>
      <c r="AL33" s="154"/>
      <c r="AM33" s="155"/>
      <c r="AN33" s="156"/>
      <c r="AO33" s="157"/>
      <c r="AP33" s="157"/>
    </row>
    <row r="34" spans="36:42" ht="12.75">
      <c r="AJ34" s="152"/>
      <c r="AK34" s="158"/>
      <c r="AL34" s="155"/>
      <c r="AM34" s="159"/>
      <c r="AN34" s="156"/>
      <c r="AO34" s="157"/>
      <c r="AP34" s="157"/>
    </row>
    <row r="35" spans="36:42" ht="12.75">
      <c r="AJ35" s="152"/>
      <c r="AK35" s="158"/>
      <c r="AL35" s="155"/>
      <c r="AM35" s="155"/>
      <c r="AN35" s="156"/>
      <c r="AO35" s="157"/>
      <c r="AP35" s="157"/>
    </row>
    <row r="36" spans="36:42" ht="12.75">
      <c r="AJ36" s="152"/>
      <c r="AK36" s="158"/>
      <c r="AL36" s="155"/>
      <c r="AM36" s="159"/>
      <c r="AN36" s="156"/>
      <c r="AO36" s="157"/>
      <c r="AP36" s="157"/>
    </row>
    <row r="37" spans="36:42" ht="12.75">
      <c r="AJ37" s="160"/>
      <c r="AK37" s="143"/>
      <c r="AL37" s="143"/>
      <c r="AM37" s="143"/>
      <c r="AN37" s="161"/>
      <c r="AO37" s="161"/>
      <c r="AP37" s="162"/>
    </row>
    <row r="38" spans="36:42" ht="12.75">
      <c r="AJ38" s="160"/>
      <c r="AK38" s="143"/>
      <c r="AL38" s="143"/>
      <c r="AM38" s="143"/>
      <c r="AN38" s="163"/>
      <c r="AO38" s="163"/>
      <c r="AP38" s="163"/>
    </row>
  </sheetData>
  <sheetProtection formatCells="0" formatColumns="0" formatRows="0" insertRows="0" deleteRows="0" sort="0"/>
  <protectedRanges>
    <protectedRange sqref="S9:AF9 U10:AF10 AM9:AN26 O17 AI9:AK26 G9:N26 O9:P16 O18:P26 Q9:R26 U23:Z23 S11:S26 AA11:AF26 T11:Z22 T24:Z26 AI27 G27:AF27" name="Range1"/>
  </protectedRanges>
  <mergeCells count="34">
    <mergeCell ref="C1:R3"/>
    <mergeCell ref="I7:N8"/>
    <mergeCell ref="AJ28:AP29"/>
    <mergeCell ref="AJ30:AM31"/>
    <mergeCell ref="AN30:AP31"/>
    <mergeCell ref="AI7:AI8"/>
    <mergeCell ref="G4:R5"/>
    <mergeCell ref="AP7:AP8"/>
    <mergeCell ref="AJ4:AP5"/>
    <mergeCell ref="AJ6:AP6"/>
    <mergeCell ref="AN7:AN8"/>
    <mergeCell ref="C7:D7"/>
    <mergeCell ref="AG7:AG8"/>
    <mergeCell ref="S7:S8"/>
    <mergeCell ref="E7:E8"/>
    <mergeCell ref="F7:F8"/>
    <mergeCell ref="AH7:AH8"/>
    <mergeCell ref="O7:O8"/>
    <mergeCell ref="A7:A8"/>
    <mergeCell ref="C4:F6"/>
    <mergeCell ref="Q7:Q8"/>
    <mergeCell ref="G6:R6"/>
    <mergeCell ref="H7:H8"/>
    <mergeCell ref="G7:G8"/>
    <mergeCell ref="R7:R8"/>
    <mergeCell ref="P7:P8"/>
    <mergeCell ref="B7:B8"/>
    <mergeCell ref="S4:AI6"/>
    <mergeCell ref="AK7:AK8"/>
    <mergeCell ref="AL7:AL8"/>
    <mergeCell ref="T7:T8"/>
    <mergeCell ref="AM7:AM8"/>
    <mergeCell ref="AJ7:AJ8"/>
    <mergeCell ref="U7:AF7"/>
  </mergeCells>
  <dataValidations count="3">
    <dataValidation type="list" allowBlank="1" showInputMessage="1" showErrorMessage="1" sqref="AK9:AK26 AM9:AM26">
      <formula1>$AQ$9:$AQ$10</formula1>
    </dataValidation>
    <dataValidation type="list" allowBlank="1" showInputMessage="1" showErrorMessage="1" sqref="AJ9:AJ26">
      <formula1>$AQ$17:$AQ$19</formula1>
    </dataValidation>
    <dataValidation type="list" allowBlank="1" showInputMessage="1" showErrorMessage="1" sqref="H9:H27">
      <formula1>$AQ$11:$AQ$15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4" r:id="rId1"/>
  <colBreaks count="2" manualBreakCount="2">
    <brk id="18" min="3" max="105" man="1"/>
    <brk id="35" min="3" max="105" man="1"/>
  </colBreaks>
  <ignoredErrors>
    <ignoredError sqref="U9 W9 Y9:AF9 U16:AF16 F7 AG9:AG10 E11:F16 A11:D11 A7:D8 B12:D12 Q10:R10 Q9:S9 AT9:IV9 AT10:AT20 AV10:IV20 AQ20:AQ23 T10:AF10 N11:N26 I14:J15 M11:M16 M10:N10 A10:H10 K10:L12 G24:M26 A9:F9 H9:J9 L9:N9 J10 E18:F26 E17 Q25:Q26 H19:M21 A13:D21 AG12:AG17 AI10 T18:AF22 AT21:IV26 J17:M17 J18:M18 J23:M23 L22:M22 J11 J12 K14:L16 L13 T12:AF13 Y11:AF11 AI12:AI16 Y17:AF17 AI18:AI22 T24:AF26 AA23:AF23 AG25:AG26 AI24:AI26 T15:AF15 T14:W14 Y14:AF14 A24:D26 A22:B22 A23:B23" unlockedFormula="1"/>
  </ignoredErrors>
</worksheet>
</file>

<file path=xl/worksheets/sheet4.xml><?xml version="1.0" encoding="utf-8"?>
<worksheet xmlns="http://schemas.openxmlformats.org/spreadsheetml/2006/main" xmlns:r="http://schemas.openxmlformats.org/officeDocument/2006/relationships">
  <dimension ref="A1:U27"/>
  <sheetViews>
    <sheetView zoomScale="90" zoomScaleNormal="90" zoomScalePageLayoutView="0" workbookViewId="0" topLeftCell="A17">
      <selection activeCell="C22" sqref="C22:D23"/>
    </sheetView>
  </sheetViews>
  <sheetFormatPr defaultColWidth="9.00390625" defaultRowHeight="12.75"/>
  <cols>
    <col min="3" max="3" width="7.375" style="0" customWidth="1"/>
    <col min="4" max="4" width="8.375" style="0" customWidth="1"/>
    <col min="5" max="5" width="11.75390625" style="171" customWidth="1"/>
    <col min="6" max="6" width="12.875" style="171" bestFit="1" customWidth="1"/>
    <col min="7" max="7" width="49.50390625" style="0" customWidth="1"/>
    <col min="8" max="12" width="2.25390625" style="0" bestFit="1" customWidth="1"/>
    <col min="13" max="13" width="6.375" style="0" bestFit="1" customWidth="1"/>
    <col min="14" max="14" width="29.875" style="0" customWidth="1"/>
  </cols>
  <sheetData>
    <row r="1" spans="3:21" ht="12.75" customHeight="1">
      <c r="C1" s="298" t="str">
        <f>'Sub-Cpt Record'!C1</f>
        <v>Woodland Property Name:Gibside</v>
      </c>
      <c r="D1" s="298"/>
      <c r="E1" s="298"/>
      <c r="F1" s="298"/>
      <c r="G1" s="298"/>
      <c r="H1" s="298"/>
      <c r="I1" s="298"/>
      <c r="J1" s="298"/>
      <c r="K1" s="298"/>
      <c r="L1" s="298"/>
      <c r="M1" s="298"/>
      <c r="N1" s="298"/>
      <c r="O1" s="137"/>
      <c r="P1" s="137"/>
      <c r="Q1" s="137"/>
      <c r="R1" s="137"/>
      <c r="S1" s="137"/>
      <c r="T1" s="137"/>
      <c r="U1" s="137"/>
    </row>
    <row r="2" spans="3:21" ht="12.75" customHeight="1">
      <c r="C2" s="298"/>
      <c r="D2" s="298"/>
      <c r="E2" s="298"/>
      <c r="F2" s="298"/>
      <c r="G2" s="298"/>
      <c r="H2" s="298"/>
      <c r="I2" s="298"/>
      <c r="J2" s="298"/>
      <c r="K2" s="298"/>
      <c r="L2" s="298"/>
      <c r="M2" s="298"/>
      <c r="N2" s="298"/>
      <c r="O2" s="137"/>
      <c r="P2" s="137"/>
      <c r="Q2" s="137"/>
      <c r="R2" s="137"/>
      <c r="S2" s="137"/>
      <c r="T2" s="137"/>
      <c r="U2" s="137"/>
    </row>
    <row r="3" spans="3:21" ht="13.5" customHeight="1" thickBot="1">
      <c r="C3" s="299"/>
      <c r="D3" s="299"/>
      <c r="E3" s="299"/>
      <c r="F3" s="299"/>
      <c r="G3" s="299"/>
      <c r="H3" s="299"/>
      <c r="I3" s="299"/>
      <c r="J3" s="299"/>
      <c r="K3" s="299"/>
      <c r="L3" s="299"/>
      <c r="M3" s="299"/>
      <c r="N3" s="299"/>
      <c r="O3" s="137"/>
      <c r="P3" s="137"/>
      <c r="Q3" s="137"/>
      <c r="R3" s="137"/>
      <c r="S3" s="137"/>
      <c r="T3" s="137"/>
      <c r="U3" s="137"/>
    </row>
    <row r="4" spans="1:14" ht="12.75" customHeight="1">
      <c r="A4" s="315" t="s">
        <v>129</v>
      </c>
      <c r="B4" s="316"/>
      <c r="C4" s="316"/>
      <c r="D4" s="316"/>
      <c r="E4" s="316"/>
      <c r="F4" s="317"/>
      <c r="G4" s="315" t="s">
        <v>56</v>
      </c>
      <c r="H4" s="316"/>
      <c r="I4" s="316"/>
      <c r="J4" s="316"/>
      <c r="K4" s="316"/>
      <c r="L4" s="316"/>
      <c r="M4" s="316"/>
      <c r="N4" s="317"/>
    </row>
    <row r="5" spans="1:14" ht="12.75" customHeight="1">
      <c r="A5" s="318"/>
      <c r="B5" s="319"/>
      <c r="C5" s="319"/>
      <c r="D5" s="319"/>
      <c r="E5" s="319"/>
      <c r="F5" s="320"/>
      <c r="G5" s="318"/>
      <c r="H5" s="319"/>
      <c r="I5" s="319"/>
      <c r="J5" s="319"/>
      <c r="K5" s="319"/>
      <c r="L5" s="319"/>
      <c r="M5" s="319"/>
      <c r="N5" s="320"/>
    </row>
    <row r="6" spans="1:14" ht="13.5" customHeight="1" thickBot="1">
      <c r="A6" s="321"/>
      <c r="B6" s="322"/>
      <c r="C6" s="322"/>
      <c r="D6" s="322"/>
      <c r="E6" s="322"/>
      <c r="F6" s="323"/>
      <c r="G6" s="321"/>
      <c r="H6" s="322"/>
      <c r="I6" s="322"/>
      <c r="J6" s="322"/>
      <c r="K6" s="322"/>
      <c r="L6" s="322"/>
      <c r="M6" s="322"/>
      <c r="N6" s="323"/>
    </row>
    <row r="7" spans="1:14" ht="12.75" customHeight="1">
      <c r="A7" s="273" t="str">
        <f>'Sub-Cpt Record'!A8</f>
        <v>Cpt</v>
      </c>
      <c r="B7" s="312" t="str">
        <f>'Sub-Cpt Record'!B8</f>
        <v>Sub Cpt</v>
      </c>
      <c r="C7" s="285" t="s">
        <v>74</v>
      </c>
      <c r="D7" s="238"/>
      <c r="E7" s="324" t="str">
        <f>'Sub-Cpt Record'!E8</f>
        <v>Species</v>
      </c>
      <c r="F7" s="300" t="str">
        <f>'Sub-Cpt Record'!F8</f>
        <v>Desig-nations</v>
      </c>
      <c r="G7" s="328" t="s">
        <v>64</v>
      </c>
      <c r="H7" s="326" t="s">
        <v>63</v>
      </c>
      <c r="I7" s="327"/>
      <c r="J7" s="327"/>
      <c r="K7" s="327"/>
      <c r="L7" s="327"/>
      <c r="M7" s="327"/>
      <c r="N7" s="330" t="s">
        <v>42</v>
      </c>
    </row>
    <row r="8" spans="1:14" ht="13.5" thickBot="1">
      <c r="A8" s="274"/>
      <c r="B8" s="313"/>
      <c r="C8" s="76" t="s">
        <v>72</v>
      </c>
      <c r="D8" s="77" t="s">
        <v>73</v>
      </c>
      <c r="E8" s="325"/>
      <c r="F8" s="314"/>
      <c r="G8" s="329"/>
      <c r="H8" s="32">
        <v>1</v>
      </c>
      <c r="I8" s="33">
        <v>2</v>
      </c>
      <c r="J8" s="33">
        <v>3</v>
      </c>
      <c r="K8" s="33">
        <v>4</v>
      </c>
      <c r="L8" s="33">
        <v>5</v>
      </c>
      <c r="M8" s="33" t="s">
        <v>67</v>
      </c>
      <c r="N8" s="331"/>
    </row>
    <row r="9" spans="1:14" ht="12.75" hidden="1">
      <c r="A9" s="7">
        <f>'Sub-Cpt Record'!A10</f>
        <v>1</v>
      </c>
      <c r="B9" s="8" t="str">
        <f>'Sub-Cpt Record'!B10</f>
        <v>a</v>
      </c>
      <c r="C9" s="75">
        <f>'Sub-Cpt Record'!C10</f>
        <v>0.9</v>
      </c>
      <c r="D9" s="75">
        <f>'Sub-Cpt Record'!D10</f>
        <v>0.765</v>
      </c>
      <c r="E9" s="192" t="str">
        <f>'Sub-Cpt Record'!E10</f>
        <v>JL/SS/MC</v>
      </c>
      <c r="F9" s="190" t="str">
        <f>'Sub-Cpt Record'!F10</f>
        <v>PAWS</v>
      </c>
      <c r="G9" s="12"/>
      <c r="H9" s="21"/>
      <c r="I9" s="14"/>
      <c r="J9" s="14"/>
      <c r="K9" s="14"/>
      <c r="L9" s="14"/>
      <c r="M9" s="14"/>
      <c r="N9" s="13"/>
    </row>
    <row r="10" spans="1:14" ht="13.5" hidden="1" thickBot="1">
      <c r="A10" s="72">
        <f>'Sub-Cpt Record'!A11</f>
        <v>2</v>
      </c>
      <c r="B10" s="73" t="str">
        <f>'Sub-Cpt Record'!B11</f>
        <v>a</v>
      </c>
      <c r="C10" s="74">
        <f>'Sub-Cpt Record'!C11</f>
        <v>1.15</v>
      </c>
      <c r="D10" s="74">
        <f>'Sub-Cpt Record'!D11</f>
        <v>0.9774999999999999</v>
      </c>
      <c r="E10" s="193" t="str">
        <f>'Sub-Cpt Record'!E11</f>
        <v>OK/AH</v>
      </c>
      <c r="F10" s="191" t="str">
        <f>'Sub-Cpt Record'!F11</f>
        <v>TPO</v>
      </c>
      <c r="G10" s="199"/>
      <c r="H10" s="15"/>
      <c r="I10" s="16"/>
      <c r="J10" s="16"/>
      <c r="K10" s="16"/>
      <c r="L10" s="16"/>
      <c r="M10" s="16"/>
      <c r="N10" s="196"/>
    </row>
    <row r="11" spans="1:14" s="9" customFormat="1" ht="25.5">
      <c r="A11" s="28">
        <f>'Sub-Cpt Record'!A12</f>
        <v>1</v>
      </c>
      <c r="B11" s="29" t="str">
        <f>'Sub-Cpt Record'!B12</f>
        <v>a</v>
      </c>
      <c r="C11" s="29">
        <f>'Sub-Cpt Record'!C12</f>
        <v>2.43403</v>
      </c>
      <c r="D11" s="29">
        <f>'Sub-Cpt Record'!D12</f>
        <v>2.43403</v>
      </c>
      <c r="E11" s="194" t="str">
        <f>'Sub-Cpt Record'!E12</f>
        <v>Sok/Bi Be Ar Ho Elm</v>
      </c>
      <c r="F11" s="197" t="str">
        <f>'Sub-Cpt Record'!F12</f>
        <v>ASNW, RP&amp;G, SSSI</v>
      </c>
      <c r="G11" s="176" t="s">
        <v>581</v>
      </c>
      <c r="H11" s="17" t="s">
        <v>580</v>
      </c>
      <c r="I11" s="18"/>
      <c r="J11" s="18"/>
      <c r="K11" s="18"/>
      <c r="L11" s="18"/>
      <c r="M11" s="18"/>
      <c r="N11" s="176"/>
    </row>
    <row r="12" spans="1:14" s="9" customFormat="1" ht="30">
      <c r="A12" s="10">
        <f>'Sub-Cpt Record'!A13</f>
        <v>1</v>
      </c>
      <c r="B12" s="11" t="str">
        <f>'Sub-Cpt Record'!B13</f>
        <v>b</v>
      </c>
      <c r="C12" s="11">
        <f>'Sub-Cpt Record'!C13</f>
        <v>3.12469</v>
      </c>
      <c r="D12" s="11">
        <f>'Sub-Cpt Record'!D13</f>
        <v>3</v>
      </c>
      <c r="E12" s="195" t="str">
        <f>'Sub-Cpt Record'!E13</f>
        <v>Bi Wi Ar Haz Syc</v>
      </c>
      <c r="F12" s="198" t="str">
        <f>'Sub-Cpt Record'!F13</f>
        <v>ASNW, PAWS, RP&amp;G, SSSI</v>
      </c>
      <c r="G12" s="200" t="s">
        <v>601</v>
      </c>
      <c r="H12" s="19" t="s">
        <v>580</v>
      </c>
      <c r="I12" s="20"/>
      <c r="J12" s="20"/>
      <c r="K12" s="20"/>
      <c r="L12" s="20"/>
      <c r="M12" s="20"/>
      <c r="N12" s="176">
        <v>1.12</v>
      </c>
    </row>
    <row r="13" spans="1:14" s="9" customFormat="1" ht="25.5">
      <c r="A13" s="10">
        <f>'Sub-Cpt Record'!A14</f>
        <v>1</v>
      </c>
      <c r="B13" s="11" t="str">
        <f>'Sub-Cpt Record'!B14</f>
        <v>c</v>
      </c>
      <c r="C13" s="11">
        <f>'Sub-Cpt Record'!C14</f>
        <v>1.62654</v>
      </c>
      <c r="D13" s="11">
        <f>'Sub-Cpt Record'!D14</f>
        <v>1.62654</v>
      </c>
      <c r="E13" s="195" t="str">
        <f>'Sub-Cpt Record'!E14</f>
        <v>Ah/Bi Elm Haz Be</v>
      </c>
      <c r="F13" s="198" t="str">
        <f>'Sub-Cpt Record'!F14</f>
        <v>ASNW, RP&amp;G, SSSI</v>
      </c>
      <c r="G13" s="176" t="s">
        <v>602</v>
      </c>
      <c r="H13" s="19" t="s">
        <v>580</v>
      </c>
      <c r="I13" s="20"/>
      <c r="J13" s="20"/>
      <c r="K13" s="20"/>
      <c r="L13" s="20"/>
      <c r="M13" s="20"/>
      <c r="N13" s="176"/>
    </row>
    <row r="14" spans="1:14" s="9" customFormat="1" ht="60">
      <c r="A14" s="10">
        <f>'Sub-Cpt Record'!A15</f>
        <v>1</v>
      </c>
      <c r="B14" s="11" t="str">
        <f>'Sub-Cpt Record'!B15</f>
        <v>d</v>
      </c>
      <c r="C14" s="11">
        <f>'Sub-Cpt Record'!C15</f>
        <v>5.89881</v>
      </c>
      <c r="D14" s="11">
        <f>'Sub-Cpt Record'!D15</f>
        <v>5.89881</v>
      </c>
      <c r="E14" s="195" t="str">
        <f>'Sub-Cpt Record'!E15</f>
        <v>Bi/ Sok WCh Wi</v>
      </c>
      <c r="F14" s="198" t="str">
        <f>'Sub-Cpt Record'!F15</f>
        <v>PAWS, RP&amp;G, SSSI</v>
      </c>
      <c r="G14" s="200" t="s">
        <v>600</v>
      </c>
      <c r="H14" s="19" t="s">
        <v>599</v>
      </c>
      <c r="I14" s="20"/>
      <c r="J14" s="20"/>
      <c r="K14" s="20"/>
      <c r="L14" s="20"/>
      <c r="M14" s="20"/>
      <c r="N14" s="176">
        <v>0.4</v>
      </c>
    </row>
    <row r="15" spans="1:14" s="9" customFormat="1" ht="30">
      <c r="A15" s="10">
        <f>'Sub-Cpt Record'!A16</f>
        <v>1</v>
      </c>
      <c r="B15" s="11" t="str">
        <f>'Sub-Cpt Record'!B16</f>
        <v>e</v>
      </c>
      <c r="C15" s="11">
        <f>'Sub-Cpt Record'!C16</f>
        <v>13.0147</v>
      </c>
      <c r="D15" s="11">
        <f>'Sub-Cpt Record'!D16</f>
        <v>13.0147</v>
      </c>
      <c r="E15" s="195" t="str">
        <f>'Sub-Cpt Record'!E16</f>
        <v>Bi/Sok Haz WCh</v>
      </c>
      <c r="F15" s="198" t="str">
        <f>'Sub-Cpt Record'!F16</f>
        <v>ASNW, PAWS, RP&amp;G, SSSI</v>
      </c>
      <c r="G15" s="200" t="s">
        <v>598</v>
      </c>
      <c r="H15" s="19"/>
      <c r="I15" s="20" t="s">
        <v>599</v>
      </c>
      <c r="J15" s="20"/>
      <c r="K15" s="20"/>
      <c r="L15" s="20"/>
      <c r="M15" s="20"/>
      <c r="N15" s="176">
        <v>0.1</v>
      </c>
    </row>
    <row r="16" spans="1:14" s="9" customFormat="1" ht="25.5">
      <c r="A16" s="10">
        <f>'Sub-Cpt Record'!A17</f>
        <v>1</v>
      </c>
      <c r="B16" s="11" t="str">
        <f>'Sub-Cpt Record'!B17</f>
        <v>f</v>
      </c>
      <c r="C16" s="11">
        <f>'Sub-Cpt Record'!C17</f>
        <v>5.89881</v>
      </c>
      <c r="D16" s="11">
        <f>'Sub-Cpt Record'!D17</f>
        <v>5.89881</v>
      </c>
      <c r="E16" s="195" t="str">
        <f>'Sub-Cpt Record'!E17</f>
        <v>Bi WCh</v>
      </c>
      <c r="F16" s="198" t="str">
        <f>'Sub-Cpt Record'!F17</f>
        <v>ASNW, PAWS, RP&amp;G, SSSI</v>
      </c>
      <c r="G16" s="176" t="s">
        <v>582</v>
      </c>
      <c r="H16" s="19" t="s">
        <v>580</v>
      </c>
      <c r="I16" s="20"/>
      <c r="J16" s="20"/>
      <c r="K16" s="20"/>
      <c r="L16" s="20"/>
      <c r="M16" s="20"/>
      <c r="N16" s="176">
        <v>0</v>
      </c>
    </row>
    <row r="17" spans="1:14" s="9" customFormat="1" ht="38.25">
      <c r="A17" s="10">
        <f>'Sub-Cpt Record'!A18</f>
        <v>2</v>
      </c>
      <c r="B17" s="11">
        <f>'Sub-Cpt Record'!B18</f>
        <v>0</v>
      </c>
      <c r="C17" s="11">
        <f>'Sub-Cpt Record'!C18</f>
        <v>1.98973</v>
      </c>
      <c r="D17" s="11">
        <f>'Sub-Cpt Record'!D18</f>
        <v>1.9</v>
      </c>
      <c r="E17" s="195" t="str">
        <f>'Sub-Cpt Record'!E18</f>
        <v>Bi Sok/Syc Ah Be Elm Li CP Yew</v>
      </c>
      <c r="F17" s="198" t="str">
        <f>'Sub-Cpt Record'!F18</f>
        <v>SSSI, RP&amp;G, ASNW, PAWS</v>
      </c>
      <c r="G17" s="176" t="s">
        <v>583</v>
      </c>
      <c r="H17" s="19"/>
      <c r="I17" s="20"/>
      <c r="J17" s="20" t="s">
        <v>580</v>
      </c>
      <c r="K17" s="20"/>
      <c r="L17" s="20"/>
      <c r="M17" s="20"/>
      <c r="N17" s="176">
        <v>0.09</v>
      </c>
    </row>
    <row r="18" spans="1:14" s="9" customFormat="1" ht="60">
      <c r="A18" s="10">
        <f>'Sub-Cpt Record'!A19</f>
        <v>3</v>
      </c>
      <c r="B18" s="11">
        <f>'Sub-Cpt Record'!B19</f>
        <v>0</v>
      </c>
      <c r="C18" s="11">
        <f>'Sub-Cpt Record'!C19</f>
        <v>2.0332</v>
      </c>
      <c r="D18" s="11">
        <f>'Sub-Cpt Record'!D19</f>
        <v>2</v>
      </c>
      <c r="E18" s="195" t="str">
        <f>'Sub-Cpt Record'!E19</f>
        <v>Bi/ Wi Sok Haz Row</v>
      </c>
      <c r="F18" s="198" t="str">
        <f>'Sub-Cpt Record'!F19</f>
        <v>SSSI, RP&amp;G, PAWS</v>
      </c>
      <c r="G18" s="200" t="s">
        <v>597</v>
      </c>
      <c r="H18" s="19"/>
      <c r="I18" s="20"/>
      <c r="J18" s="20"/>
      <c r="K18" s="20"/>
      <c r="L18" s="20" t="s">
        <v>580</v>
      </c>
      <c r="M18" s="20"/>
      <c r="N18" s="176">
        <v>0.03</v>
      </c>
    </row>
    <row r="19" spans="1:14" s="9" customFormat="1" ht="25.5">
      <c r="A19" s="10">
        <f>'Sub-Cpt Record'!A20</f>
        <v>4</v>
      </c>
      <c r="B19" s="11">
        <f>'Sub-Cpt Record'!B20</f>
        <v>0</v>
      </c>
      <c r="C19" s="11">
        <f>'Sub-Cpt Record'!C20</f>
        <v>1.71673</v>
      </c>
      <c r="D19" s="11">
        <f>'Sub-Cpt Record'!D20</f>
        <v>1.71673</v>
      </c>
      <c r="E19" s="195" t="str">
        <f>'Sub-Cpt Record'!E20</f>
        <v>Syc/ Yew CP RSQ</v>
      </c>
      <c r="F19" s="198" t="str">
        <f>'Sub-Cpt Record'!F20</f>
        <v>RP&amp;G, PAWS</v>
      </c>
      <c r="G19" s="176"/>
      <c r="H19" s="19"/>
      <c r="I19" s="20"/>
      <c r="J19" s="20"/>
      <c r="K19" s="20"/>
      <c r="L19" s="20"/>
      <c r="M19" s="20"/>
      <c r="N19" s="176"/>
    </row>
    <row r="20" spans="1:14" s="9" customFormat="1" ht="25.5">
      <c r="A20" s="10">
        <f>'Sub-Cpt Record'!A21</f>
        <v>5</v>
      </c>
      <c r="B20" s="11" t="str">
        <f>'Sub-Cpt Record'!B21</f>
        <v>a</v>
      </c>
      <c r="C20" s="11">
        <f>'Sub-Cpt Record'!C21</f>
        <v>0.914483</v>
      </c>
      <c r="D20" s="11">
        <f>'Sub-Cpt Record'!D21</f>
        <v>0.87</v>
      </c>
      <c r="E20" s="195" t="str">
        <f>'Sub-Cpt Record'!E21</f>
        <v>SP/Bi Syc</v>
      </c>
      <c r="F20" s="198" t="str">
        <f>'Sub-Cpt Record'!F21</f>
        <v>SSSI, RP&amp;G, PAWS</v>
      </c>
      <c r="G20" s="176"/>
      <c r="H20" s="19"/>
      <c r="I20" s="20"/>
      <c r="J20" s="20"/>
      <c r="K20" s="20"/>
      <c r="L20" s="20"/>
      <c r="M20" s="20"/>
      <c r="N20" s="176"/>
    </row>
    <row r="21" spans="1:14" s="9" customFormat="1" ht="15">
      <c r="A21" s="10">
        <f>'Sub-Cpt Record'!A22</f>
        <v>5</v>
      </c>
      <c r="B21" s="11" t="str">
        <f>'Sub-Cpt Record'!B22</f>
        <v>b</v>
      </c>
      <c r="C21" s="11">
        <f>'Sub-Cpt Record'!C22</f>
        <v>0.528432</v>
      </c>
      <c r="D21" s="11">
        <f>'Sub-Cpt Record'!D22</f>
        <v>0.47</v>
      </c>
      <c r="E21" s="195" t="str">
        <f>'Sub-Cpt Record'!E22</f>
        <v>WH</v>
      </c>
      <c r="F21" s="198" t="str">
        <f>'Sub-Cpt Record'!F22</f>
        <v>RP&amp;G, PAWS</v>
      </c>
      <c r="G21" s="176" t="s">
        <v>584</v>
      </c>
      <c r="H21" s="19"/>
      <c r="I21" s="20"/>
      <c r="J21" s="20"/>
      <c r="K21" s="20"/>
      <c r="L21" s="20"/>
      <c r="M21" s="20"/>
      <c r="N21" s="176"/>
    </row>
    <row r="22" spans="1:14" s="9" customFormat="1" ht="15">
      <c r="A22" s="10">
        <f>'Sub-Cpt Record'!A23</f>
        <v>6</v>
      </c>
      <c r="B22" s="11">
        <f>'Sub-Cpt Record'!B23</f>
        <v>0</v>
      </c>
      <c r="C22" s="91">
        <v>1.56</v>
      </c>
      <c r="D22" s="91">
        <v>1.4</v>
      </c>
      <c r="E22" s="195" t="str">
        <f>'Sub-Cpt Record'!E23</f>
        <v>Syc/ Be SOk</v>
      </c>
      <c r="F22" s="198" t="str">
        <f>'Sub-Cpt Record'!F23</f>
        <v>RP&amp;G, PAWS</v>
      </c>
      <c r="G22" s="176" t="s">
        <v>582</v>
      </c>
      <c r="H22" s="19"/>
      <c r="I22" s="20"/>
      <c r="J22" s="20"/>
      <c r="K22" s="20"/>
      <c r="L22" s="20"/>
      <c r="M22" s="20" t="s">
        <v>580</v>
      </c>
      <c r="N22" s="176"/>
    </row>
    <row r="23" spans="1:14" s="9" customFormat="1" ht="30">
      <c r="A23" s="10">
        <f>'Sub-Cpt Record'!A24</f>
        <v>7</v>
      </c>
      <c r="B23" s="11">
        <f>'Sub-Cpt Record'!B24</f>
        <v>0</v>
      </c>
      <c r="C23" s="91">
        <v>1.05</v>
      </c>
      <c r="D23" s="91">
        <v>1.05</v>
      </c>
      <c r="E23" s="195" t="str">
        <f>'Sub-Cpt Record'!E24</f>
        <v>Be/ Sok</v>
      </c>
      <c r="F23" s="198" t="str">
        <f>'Sub-Cpt Record'!F24</f>
        <v>RP&amp;G, PAWS</v>
      </c>
      <c r="G23" s="200" t="s">
        <v>585</v>
      </c>
      <c r="H23" s="19"/>
      <c r="I23" s="20"/>
      <c r="J23" s="20"/>
      <c r="K23" s="20"/>
      <c r="L23" s="20"/>
      <c r="M23" s="20" t="s">
        <v>580</v>
      </c>
      <c r="N23" s="176"/>
    </row>
    <row r="24" spans="1:14" s="9" customFormat="1" ht="60">
      <c r="A24" s="10">
        <f>'Sub-Cpt Record'!A25</f>
        <v>8</v>
      </c>
      <c r="B24" s="11">
        <f>'Sub-Cpt Record'!B25</f>
        <v>0</v>
      </c>
      <c r="C24" s="11">
        <f>'Sub-Cpt Record'!C25</f>
        <v>2.05598</v>
      </c>
      <c r="D24" s="11">
        <f>'Sub-Cpt Record'!D25</f>
        <v>2.05598</v>
      </c>
      <c r="E24" s="195" t="str">
        <f>'Sub-Cpt Record'!E25</f>
        <v>Bi/Sok</v>
      </c>
      <c r="F24" s="198" t="str">
        <f>'Sub-Cpt Record'!F25</f>
        <v>RP&amp;G, PAWS</v>
      </c>
      <c r="G24" s="200" t="s">
        <v>596</v>
      </c>
      <c r="H24" s="19"/>
      <c r="I24" s="20"/>
      <c r="J24" s="20" t="s">
        <v>580</v>
      </c>
      <c r="K24" s="20"/>
      <c r="L24" s="20"/>
      <c r="M24" s="20"/>
      <c r="N24" s="176"/>
    </row>
    <row r="25" spans="1:14" s="9" customFormat="1" ht="15">
      <c r="A25" s="10">
        <f>'Sub-Cpt Record'!A26</f>
        <v>9</v>
      </c>
      <c r="B25" s="11" t="str">
        <f>'Sub-Cpt Record'!B26</f>
        <v>a</v>
      </c>
      <c r="C25" s="11">
        <f>'Sub-Cpt Record'!C26</f>
        <v>1.45496</v>
      </c>
      <c r="D25" s="11">
        <f>'Sub-Cpt Record'!D26</f>
        <v>1.45496</v>
      </c>
      <c r="E25" s="195" t="str">
        <f>'Sub-Cpt Record'!E26</f>
        <v>WH</v>
      </c>
      <c r="F25" s="198" t="str">
        <f>'Sub-Cpt Record'!F26</f>
        <v>RP&amp;G, PAWS</v>
      </c>
      <c r="G25" s="176" t="s">
        <v>584</v>
      </c>
      <c r="H25" s="19"/>
      <c r="I25" s="20"/>
      <c r="J25" s="20"/>
      <c r="K25" s="20"/>
      <c r="L25" s="20"/>
      <c r="M25" s="20"/>
      <c r="N25" s="176"/>
    </row>
    <row r="26" spans="1:14" s="9" customFormat="1" ht="15">
      <c r="A26" s="10">
        <f>'Sub-Cpt Record'!A27</f>
        <v>9</v>
      </c>
      <c r="B26" s="11" t="str">
        <f>'Sub-Cpt Record'!B27</f>
        <v>b</v>
      </c>
      <c r="C26" s="11">
        <f>'Sub-Cpt Record'!C27</f>
        <v>0.500112</v>
      </c>
      <c r="D26" s="11">
        <f>'Sub-Cpt Record'!D27</f>
        <v>0.500112</v>
      </c>
      <c r="E26" s="195" t="str">
        <f>'Sub-Cpt Record'!E27</f>
        <v>Haz Bi Ho</v>
      </c>
      <c r="F26" s="198" t="str">
        <f>'Sub-Cpt Record'!F27</f>
        <v>RP&amp;G, PAWS</v>
      </c>
      <c r="G26" s="176"/>
      <c r="H26" s="19"/>
      <c r="I26" s="20"/>
      <c r="J26" s="20"/>
      <c r="K26" s="20"/>
      <c r="L26" s="20"/>
      <c r="M26" s="20"/>
      <c r="N26" s="176"/>
    </row>
    <row r="27" spans="1:14" ht="31.5" customHeight="1">
      <c r="A27" s="10">
        <f>'Sub-Cpt Record'!A28</f>
        <v>10</v>
      </c>
      <c r="B27" s="11">
        <f>'Sub-Cpt Record'!B28</f>
        <v>0</v>
      </c>
      <c r="C27" s="11">
        <f>'Sub-Cpt Record'!C28</f>
        <v>0.62</v>
      </c>
      <c r="D27" s="11">
        <f>'Sub-Cpt Record'!D28</f>
        <v>0.62</v>
      </c>
      <c r="E27" s="195" t="str">
        <f>'Sub-Cpt Record'!E28</f>
        <v>Bi/ Pok Syc Ar Ho Ah</v>
      </c>
      <c r="F27" s="198" t="str">
        <f>'Sub-Cpt Record'!F28</f>
        <v>PAWS</v>
      </c>
      <c r="G27" s="200" t="s">
        <v>590</v>
      </c>
      <c r="H27" s="19" t="s">
        <v>580</v>
      </c>
      <c r="I27" s="20"/>
      <c r="J27" s="20"/>
      <c r="K27" s="20"/>
      <c r="L27" s="20"/>
      <c r="M27" s="20"/>
      <c r="N27" s="176"/>
    </row>
  </sheetData>
  <sheetProtection/>
  <protectedRanges>
    <protectedRange sqref="G27" name="Range1"/>
  </protectedRanges>
  <mergeCells count="11">
    <mergeCell ref="G4:N6"/>
    <mergeCell ref="A7:A8"/>
    <mergeCell ref="B7:B8"/>
    <mergeCell ref="F7:F8"/>
    <mergeCell ref="A4:F6"/>
    <mergeCell ref="E7:E8"/>
    <mergeCell ref="C1:N3"/>
    <mergeCell ref="C7:D7"/>
    <mergeCell ref="H7:M7"/>
    <mergeCell ref="G7:G8"/>
    <mergeCell ref="N7:N8"/>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D136"/>
  <sheetViews>
    <sheetView zoomScalePageLayoutView="0" workbookViewId="0" topLeftCell="A1">
      <selection activeCell="E25" sqref="E25"/>
    </sheetView>
  </sheetViews>
  <sheetFormatPr defaultColWidth="9.00390625" defaultRowHeight="12.75"/>
  <cols>
    <col min="1" max="1" width="22.375" style="4" bestFit="1" customWidth="1"/>
    <col min="2" max="2" width="24.875" style="4" bestFit="1" customWidth="1"/>
    <col min="3" max="3" width="5.75390625" style="4" bestFit="1" customWidth="1"/>
    <col min="4" max="4" width="11.25390625" style="4" customWidth="1"/>
    <col min="5" max="16384" width="9.00390625" style="4" customWidth="1"/>
  </cols>
  <sheetData>
    <row r="1" spans="1:4" ht="39" customHeight="1">
      <c r="A1" s="106" t="s">
        <v>138</v>
      </c>
      <c r="B1" s="106" t="s">
        <v>139</v>
      </c>
      <c r="C1" s="106" t="s">
        <v>140</v>
      </c>
      <c r="D1" s="107" t="s">
        <v>141</v>
      </c>
    </row>
    <row r="2" spans="1:4" ht="12.75">
      <c r="A2" s="105" t="s">
        <v>285</v>
      </c>
      <c r="B2" s="105" t="s">
        <v>286</v>
      </c>
      <c r="C2" s="105" t="s">
        <v>147</v>
      </c>
      <c r="D2" s="105" t="s">
        <v>535</v>
      </c>
    </row>
    <row r="3" spans="1:4" ht="12.75">
      <c r="A3" s="105" t="s">
        <v>498</v>
      </c>
      <c r="B3" s="105" t="s">
        <v>499</v>
      </c>
      <c r="C3" s="105" t="s">
        <v>252</v>
      </c>
      <c r="D3" s="105" t="s">
        <v>536</v>
      </c>
    </row>
    <row r="4" spans="1:4" ht="12.75">
      <c r="A4" s="105" t="s">
        <v>277</v>
      </c>
      <c r="B4" s="105" t="s">
        <v>278</v>
      </c>
      <c r="C4" s="105" t="s">
        <v>62</v>
      </c>
      <c r="D4" s="105" t="s">
        <v>535</v>
      </c>
    </row>
    <row r="5" spans="1:4" ht="12.75">
      <c r="A5" s="105" t="s">
        <v>399</v>
      </c>
      <c r="B5" s="105" t="s">
        <v>400</v>
      </c>
      <c r="C5" s="105" t="s">
        <v>204</v>
      </c>
      <c r="D5" s="105" t="s">
        <v>535</v>
      </c>
    </row>
    <row r="6" spans="1:4" ht="12.75">
      <c r="A6" s="105" t="s">
        <v>528</v>
      </c>
      <c r="B6" s="105" t="s">
        <v>529</v>
      </c>
      <c r="C6" s="105" t="s">
        <v>267</v>
      </c>
      <c r="D6" s="105" t="s">
        <v>536</v>
      </c>
    </row>
    <row r="7" spans="1:4" ht="12.75">
      <c r="A7" s="105" t="s">
        <v>441</v>
      </c>
      <c r="B7" s="105" t="s">
        <v>442</v>
      </c>
      <c r="C7" s="105" t="s">
        <v>224</v>
      </c>
      <c r="D7" s="105" t="s">
        <v>536</v>
      </c>
    </row>
    <row r="8" spans="1:4" ht="12.75">
      <c r="A8" s="105" t="s">
        <v>310</v>
      </c>
      <c r="B8" s="105" t="s">
        <v>311</v>
      </c>
      <c r="C8" s="105" t="s">
        <v>160</v>
      </c>
      <c r="D8" s="105" t="s">
        <v>535</v>
      </c>
    </row>
    <row r="9" spans="1:4" ht="12.75">
      <c r="A9" s="105" t="s">
        <v>512</v>
      </c>
      <c r="B9" s="105" t="s">
        <v>513</v>
      </c>
      <c r="C9" s="105" t="s">
        <v>259</v>
      </c>
      <c r="D9" s="105" t="s">
        <v>536</v>
      </c>
    </row>
    <row r="10" spans="1:4" ht="12.75">
      <c r="A10" s="105" t="s">
        <v>363</v>
      </c>
      <c r="B10" s="105" t="s">
        <v>364</v>
      </c>
      <c r="C10" s="105" t="s">
        <v>186</v>
      </c>
      <c r="D10" s="105" t="s">
        <v>535</v>
      </c>
    </row>
    <row r="11" spans="1:4" ht="12.75">
      <c r="A11" s="105" t="s">
        <v>279</v>
      </c>
      <c r="B11" s="105" t="s">
        <v>280</v>
      </c>
      <c r="C11" s="105" t="s">
        <v>144</v>
      </c>
      <c r="D11" s="105" t="s">
        <v>535</v>
      </c>
    </row>
    <row r="12" spans="1:4" ht="12.75">
      <c r="A12" s="105" t="s">
        <v>297</v>
      </c>
      <c r="B12" s="105" t="s">
        <v>298</v>
      </c>
      <c r="C12" s="105" t="s">
        <v>153</v>
      </c>
      <c r="D12" s="105" t="s">
        <v>535</v>
      </c>
    </row>
    <row r="13" spans="1:4" ht="12.75">
      <c r="A13" s="105" t="s">
        <v>449</v>
      </c>
      <c r="B13" s="105" t="s">
        <v>450</v>
      </c>
      <c r="C13" s="105" t="s">
        <v>228</v>
      </c>
      <c r="D13" s="105" t="s">
        <v>536</v>
      </c>
    </row>
    <row r="14" spans="1:4" ht="12.75">
      <c r="A14" s="105" t="s">
        <v>387</v>
      </c>
      <c r="B14" s="105" t="s">
        <v>388</v>
      </c>
      <c r="C14" s="105" t="s">
        <v>198</v>
      </c>
      <c r="D14" s="105" t="s">
        <v>535</v>
      </c>
    </row>
    <row r="15" spans="1:4" ht="12.75">
      <c r="A15" s="105" t="s">
        <v>391</v>
      </c>
      <c r="B15" s="105" t="s">
        <v>392</v>
      </c>
      <c r="C15" s="105" t="s">
        <v>200</v>
      </c>
      <c r="D15" s="105" t="s">
        <v>535</v>
      </c>
    </row>
    <row r="16" spans="1:4" ht="12.75">
      <c r="A16" s="105" t="s">
        <v>401</v>
      </c>
      <c r="B16" s="105" t="s">
        <v>402</v>
      </c>
      <c r="C16" s="105" t="s">
        <v>205</v>
      </c>
      <c r="D16" s="105" t="s">
        <v>535</v>
      </c>
    </row>
    <row r="17" spans="1:4" ht="12.75">
      <c r="A17" s="105" t="s">
        <v>537</v>
      </c>
      <c r="B17" s="105" t="s">
        <v>530</v>
      </c>
      <c r="C17" s="105" t="s">
        <v>268</v>
      </c>
      <c r="D17" s="105" t="s">
        <v>536</v>
      </c>
    </row>
    <row r="18" spans="1:4" ht="12.75">
      <c r="A18" s="105" t="s">
        <v>417</v>
      </c>
      <c r="B18" s="105" t="s">
        <v>418</v>
      </c>
      <c r="C18" s="105" t="s">
        <v>213</v>
      </c>
      <c r="D18" s="105" t="s">
        <v>535</v>
      </c>
    </row>
    <row r="19" spans="1:4" ht="12.75">
      <c r="A19" s="105" t="s">
        <v>506</v>
      </c>
      <c r="B19" s="105" t="s">
        <v>507</v>
      </c>
      <c r="C19" s="105" t="s">
        <v>256</v>
      </c>
      <c r="D19" s="105" t="s">
        <v>536</v>
      </c>
    </row>
    <row r="20" spans="1:4" ht="12.75">
      <c r="A20" s="105" t="s">
        <v>516</v>
      </c>
      <c r="B20" s="105" t="s">
        <v>517</v>
      </c>
      <c r="C20" s="105" t="s">
        <v>261</v>
      </c>
      <c r="D20" s="105" t="s">
        <v>536</v>
      </c>
    </row>
    <row r="21" spans="1:4" ht="12.75">
      <c r="A21" s="105" t="s">
        <v>427</v>
      </c>
      <c r="B21" s="105" t="s">
        <v>428</v>
      </c>
      <c r="C21" s="105" t="s">
        <v>218</v>
      </c>
      <c r="D21" s="105" t="s">
        <v>535</v>
      </c>
    </row>
    <row r="22" spans="1:4" ht="12.75">
      <c r="A22" s="105" t="s">
        <v>492</v>
      </c>
      <c r="B22" s="105" t="s">
        <v>493</v>
      </c>
      <c r="C22" s="105" t="s">
        <v>248</v>
      </c>
      <c r="D22" s="105" t="s">
        <v>536</v>
      </c>
    </row>
    <row r="23" spans="1:4" ht="12.75">
      <c r="A23" s="105" t="s">
        <v>287</v>
      </c>
      <c r="B23" s="105" t="s">
        <v>288</v>
      </c>
      <c r="C23" s="105" t="s">
        <v>148</v>
      </c>
      <c r="D23" s="105" t="s">
        <v>535</v>
      </c>
    </row>
    <row r="24" spans="1:4" ht="12.75">
      <c r="A24" s="105" t="s">
        <v>316</v>
      </c>
      <c r="B24" s="105" t="s">
        <v>317</v>
      </c>
      <c r="C24" s="105" t="s">
        <v>163</v>
      </c>
      <c r="D24" s="105" t="s">
        <v>535</v>
      </c>
    </row>
    <row r="25" spans="1:4" ht="12.75">
      <c r="A25" s="105" t="s">
        <v>415</v>
      </c>
      <c r="B25" s="105" t="s">
        <v>416</v>
      </c>
      <c r="C25" s="105" t="s">
        <v>212</v>
      </c>
      <c r="D25" s="105" t="s">
        <v>535</v>
      </c>
    </row>
    <row r="26" spans="1:4" ht="12.75">
      <c r="A26" s="105" t="s">
        <v>437</v>
      </c>
      <c r="B26" s="105" t="s">
        <v>438</v>
      </c>
      <c r="C26" s="105" t="s">
        <v>222</v>
      </c>
      <c r="D26" s="105" t="s">
        <v>536</v>
      </c>
    </row>
    <row r="27" spans="1:4" ht="12.75">
      <c r="A27" s="105" t="s">
        <v>379</v>
      </c>
      <c r="B27" s="105" t="s">
        <v>380</v>
      </c>
      <c r="C27" s="105" t="s">
        <v>194</v>
      </c>
      <c r="D27" s="105" t="s">
        <v>535</v>
      </c>
    </row>
    <row r="28" spans="1:4" ht="12.75">
      <c r="A28" s="105" t="s">
        <v>423</v>
      </c>
      <c r="B28" s="105" t="s">
        <v>424</v>
      </c>
      <c r="C28" s="105" t="s">
        <v>216</v>
      </c>
      <c r="D28" s="105" t="s">
        <v>535</v>
      </c>
    </row>
    <row r="29" spans="1:4" ht="12.75">
      <c r="A29" s="105" t="s">
        <v>473</v>
      </c>
      <c r="B29" s="105" t="s">
        <v>474</v>
      </c>
      <c r="C29" s="105" t="s">
        <v>238</v>
      </c>
      <c r="D29" s="105" t="s">
        <v>536</v>
      </c>
    </row>
    <row r="30" spans="1:4" ht="12.75">
      <c r="A30" s="105" t="s">
        <v>361</v>
      </c>
      <c r="B30" s="105" t="s">
        <v>362</v>
      </c>
      <c r="C30" s="105" t="s">
        <v>185</v>
      </c>
      <c r="D30" s="105" t="s">
        <v>535</v>
      </c>
    </row>
    <row r="31" spans="1:4" ht="12.75">
      <c r="A31" s="105" t="s">
        <v>341</v>
      </c>
      <c r="B31" s="105" t="s">
        <v>342</v>
      </c>
      <c r="C31" s="105" t="s">
        <v>175</v>
      </c>
      <c r="D31" s="105" t="s">
        <v>535</v>
      </c>
    </row>
    <row r="32" spans="1:4" ht="12.75">
      <c r="A32" s="105" t="s">
        <v>326</v>
      </c>
      <c r="B32" s="105" t="s">
        <v>327</v>
      </c>
      <c r="C32" s="105" t="s">
        <v>168</v>
      </c>
      <c r="D32" s="105" t="s">
        <v>535</v>
      </c>
    </row>
    <row r="33" spans="1:4" ht="12.75">
      <c r="A33" s="105" t="s">
        <v>314</v>
      </c>
      <c r="B33" s="105" t="s">
        <v>315</v>
      </c>
      <c r="C33" s="105" t="s">
        <v>162</v>
      </c>
      <c r="D33" s="105" t="s">
        <v>535</v>
      </c>
    </row>
    <row r="34" spans="1:4" ht="12.75">
      <c r="A34" s="105" t="s">
        <v>467</v>
      </c>
      <c r="B34" s="105" t="s">
        <v>468</v>
      </c>
      <c r="C34" s="105" t="s">
        <v>236</v>
      </c>
      <c r="D34" s="105" t="s">
        <v>536</v>
      </c>
    </row>
    <row r="35" spans="1:4" ht="12.75">
      <c r="A35" s="105" t="s">
        <v>486</v>
      </c>
      <c r="B35" s="105" t="s">
        <v>487</v>
      </c>
      <c r="C35" s="105" t="s">
        <v>245</v>
      </c>
      <c r="D35" s="105" t="s">
        <v>536</v>
      </c>
    </row>
    <row r="36" spans="1:4" ht="12.75">
      <c r="A36" s="105" t="s">
        <v>369</v>
      </c>
      <c r="B36" s="105" t="s">
        <v>370</v>
      </c>
      <c r="C36" s="105" t="s">
        <v>189</v>
      </c>
      <c r="D36" s="105" t="s">
        <v>535</v>
      </c>
    </row>
    <row r="37" spans="1:4" ht="12.75">
      <c r="A37" s="105" t="s">
        <v>411</v>
      </c>
      <c r="B37" s="105" t="s">
        <v>412</v>
      </c>
      <c r="C37" s="105" t="s">
        <v>210</v>
      </c>
      <c r="D37" s="105" t="s">
        <v>535</v>
      </c>
    </row>
    <row r="38" spans="1:4" ht="12.75">
      <c r="A38" s="105" t="s">
        <v>482</v>
      </c>
      <c r="B38" s="105" t="s">
        <v>483</v>
      </c>
      <c r="C38" s="105" t="s">
        <v>243</v>
      </c>
      <c r="D38" s="105" t="s">
        <v>536</v>
      </c>
    </row>
    <row r="39" spans="1:4" ht="12.75">
      <c r="A39" s="105" t="s">
        <v>531</v>
      </c>
      <c r="B39" s="105" t="s">
        <v>532</v>
      </c>
      <c r="C39" s="105" t="s">
        <v>269</v>
      </c>
      <c r="D39" s="105" t="s">
        <v>536</v>
      </c>
    </row>
    <row r="40" spans="1:4" ht="12.75">
      <c r="A40" s="105" t="s">
        <v>293</v>
      </c>
      <c r="B40" s="105" t="s">
        <v>294</v>
      </c>
      <c r="C40" s="105" t="s">
        <v>151</v>
      </c>
      <c r="D40" s="105" t="s">
        <v>535</v>
      </c>
    </row>
    <row r="41" spans="1:4" ht="12.75">
      <c r="A41" s="105" t="s">
        <v>289</v>
      </c>
      <c r="B41" s="105" t="s">
        <v>290</v>
      </c>
      <c r="C41" s="105" t="s">
        <v>149</v>
      </c>
      <c r="D41" s="105" t="s">
        <v>535</v>
      </c>
    </row>
    <row r="42" spans="1:4" ht="12.75">
      <c r="A42" s="105" t="s">
        <v>425</v>
      </c>
      <c r="B42" s="105" t="s">
        <v>426</v>
      </c>
      <c r="C42" s="105" t="s">
        <v>217</v>
      </c>
      <c r="D42" s="105" t="s">
        <v>535</v>
      </c>
    </row>
    <row r="43" spans="1:4" ht="12.75">
      <c r="A43" s="105" t="s">
        <v>409</v>
      </c>
      <c r="B43" s="105" t="s">
        <v>410</v>
      </c>
      <c r="C43" s="105" t="s">
        <v>209</v>
      </c>
      <c r="D43" s="105" t="s">
        <v>535</v>
      </c>
    </row>
    <row r="44" spans="1:4" ht="12.75">
      <c r="A44" s="105" t="s">
        <v>433</v>
      </c>
      <c r="B44" s="105" t="s">
        <v>434</v>
      </c>
      <c r="C44" s="105" t="s">
        <v>221</v>
      </c>
      <c r="D44" s="105" t="s">
        <v>535</v>
      </c>
    </row>
    <row r="45" spans="1:4" ht="12.75">
      <c r="A45" s="105" t="s">
        <v>303</v>
      </c>
      <c r="B45" s="105" t="s">
        <v>304</v>
      </c>
      <c r="C45" s="105" t="s">
        <v>156</v>
      </c>
      <c r="D45" s="105" t="s">
        <v>535</v>
      </c>
    </row>
    <row r="46" spans="1:4" ht="12.75">
      <c r="A46" s="105" t="s">
        <v>375</v>
      </c>
      <c r="B46" s="105" t="s">
        <v>376</v>
      </c>
      <c r="C46" s="105" t="s">
        <v>192</v>
      </c>
      <c r="D46" s="105" t="s">
        <v>535</v>
      </c>
    </row>
    <row r="47" spans="1:4" ht="12.75">
      <c r="A47" s="105" t="s">
        <v>353</v>
      </c>
      <c r="B47" s="105" t="s">
        <v>354</v>
      </c>
      <c r="C47" s="105" t="s">
        <v>181</v>
      </c>
      <c r="D47" s="105" t="s">
        <v>535</v>
      </c>
    </row>
    <row r="48" spans="1:4" ht="12.75">
      <c r="A48" s="105" t="s">
        <v>320</v>
      </c>
      <c r="B48" s="105" t="s">
        <v>321</v>
      </c>
      <c r="C48" s="105" t="s">
        <v>165</v>
      </c>
      <c r="D48" s="105" t="s">
        <v>535</v>
      </c>
    </row>
    <row r="49" spans="1:4" ht="12.75">
      <c r="A49" s="105" t="s">
        <v>283</v>
      </c>
      <c r="B49" s="105" t="s">
        <v>284</v>
      </c>
      <c r="C49" s="105" t="s">
        <v>146</v>
      </c>
      <c r="D49" s="105" t="s">
        <v>535</v>
      </c>
    </row>
    <row r="50" spans="1:4" ht="12.75">
      <c r="A50" s="105" t="s">
        <v>337</v>
      </c>
      <c r="B50" s="105" t="s">
        <v>338</v>
      </c>
      <c r="C50" s="105" t="s">
        <v>173</v>
      </c>
      <c r="D50" s="105" t="s">
        <v>535</v>
      </c>
    </row>
    <row r="51" spans="1:4" ht="12.75">
      <c r="A51" s="105" t="s">
        <v>471</v>
      </c>
      <c r="B51" s="105" t="s">
        <v>472</v>
      </c>
      <c r="C51" s="105" t="s">
        <v>237</v>
      </c>
      <c r="D51" s="105" t="s">
        <v>536</v>
      </c>
    </row>
    <row r="52" spans="1:4" ht="12.75">
      <c r="A52" s="105" t="s">
        <v>281</v>
      </c>
      <c r="B52" s="105" t="s">
        <v>282</v>
      </c>
      <c r="C52" s="105" t="s">
        <v>145</v>
      </c>
      <c r="D52" s="105" t="s">
        <v>535</v>
      </c>
    </row>
    <row r="53" spans="1:4" ht="12.75">
      <c r="A53" s="105" t="s">
        <v>413</v>
      </c>
      <c r="B53" s="105" t="s">
        <v>414</v>
      </c>
      <c r="C53" s="105" t="s">
        <v>211</v>
      </c>
      <c r="D53" s="105" t="s">
        <v>535</v>
      </c>
    </row>
    <row r="54" spans="1:4" ht="12.75">
      <c r="A54" s="105" t="s">
        <v>490</v>
      </c>
      <c r="B54" s="105" t="s">
        <v>491</v>
      </c>
      <c r="C54" s="105" t="s">
        <v>247</v>
      </c>
      <c r="D54" s="105" t="s">
        <v>536</v>
      </c>
    </row>
    <row r="55" spans="1:4" ht="12.75">
      <c r="A55" s="105" t="s">
        <v>469</v>
      </c>
      <c r="B55" s="105" t="s">
        <v>470</v>
      </c>
      <c r="C55" s="105" t="s">
        <v>85</v>
      </c>
      <c r="D55" s="105" t="s">
        <v>536</v>
      </c>
    </row>
    <row r="56" spans="1:4" ht="12.75">
      <c r="A56" s="105" t="s">
        <v>510</v>
      </c>
      <c r="B56" s="105" t="s">
        <v>511</v>
      </c>
      <c r="C56" s="105" t="s">
        <v>258</v>
      </c>
      <c r="D56" s="105" t="s">
        <v>536</v>
      </c>
    </row>
    <row r="57" spans="1:4" ht="12.75">
      <c r="A57" s="105" t="s">
        <v>312</v>
      </c>
      <c r="B57" s="105" t="s">
        <v>313</v>
      </c>
      <c r="C57" s="105" t="s">
        <v>161</v>
      </c>
      <c r="D57" s="105" t="s">
        <v>535</v>
      </c>
    </row>
    <row r="58" spans="1:4" ht="12.75">
      <c r="A58" s="105" t="s">
        <v>478</v>
      </c>
      <c r="B58" s="105" t="s">
        <v>479</v>
      </c>
      <c r="C58" s="105" t="s">
        <v>241</v>
      </c>
      <c r="D58" s="105" t="s">
        <v>536</v>
      </c>
    </row>
    <row r="59" spans="1:4" ht="12.75">
      <c r="A59" s="105" t="s">
        <v>381</v>
      </c>
      <c r="B59" s="105" t="s">
        <v>382</v>
      </c>
      <c r="C59" s="105" t="s">
        <v>195</v>
      </c>
      <c r="D59" s="105" t="s">
        <v>535</v>
      </c>
    </row>
    <row r="60" spans="1:4" ht="12.75">
      <c r="A60" s="105" t="s">
        <v>480</v>
      </c>
      <c r="B60" s="105" t="s">
        <v>481</v>
      </c>
      <c r="C60" s="105" t="s">
        <v>242</v>
      </c>
      <c r="D60" s="105" t="s">
        <v>536</v>
      </c>
    </row>
    <row r="61" spans="1:4" ht="12.75">
      <c r="A61" s="105" t="s">
        <v>318</v>
      </c>
      <c r="B61" s="105" t="s">
        <v>319</v>
      </c>
      <c r="C61" s="105" t="s">
        <v>164</v>
      </c>
      <c r="D61" s="105" t="s">
        <v>535</v>
      </c>
    </row>
    <row r="62" spans="1:4" ht="12.75">
      <c r="A62" s="105" t="s">
        <v>514</v>
      </c>
      <c r="B62" s="105" t="s">
        <v>515</v>
      </c>
      <c r="C62" s="105" t="s">
        <v>260</v>
      </c>
      <c r="D62" s="105" t="s">
        <v>536</v>
      </c>
    </row>
    <row r="63" spans="1:4" ht="12.75">
      <c r="A63" s="105" t="s">
        <v>439</v>
      </c>
      <c r="B63" s="105" t="s">
        <v>440</v>
      </c>
      <c r="C63" s="105" t="s">
        <v>223</v>
      </c>
      <c r="D63" s="105" t="s">
        <v>536</v>
      </c>
    </row>
    <row r="64" spans="1:4" ht="12.75">
      <c r="A64" s="105" t="s">
        <v>383</v>
      </c>
      <c r="B64" s="105" t="s">
        <v>384</v>
      </c>
      <c r="C64" s="105" t="s">
        <v>196</v>
      </c>
      <c r="D64" s="105" t="s">
        <v>535</v>
      </c>
    </row>
    <row r="65" spans="1:4" ht="12.75">
      <c r="A65" s="105" t="s">
        <v>455</v>
      </c>
      <c r="B65" s="105" t="s">
        <v>456</v>
      </c>
      <c r="C65" s="105" t="s">
        <v>231</v>
      </c>
      <c r="D65" s="105" t="s">
        <v>536</v>
      </c>
    </row>
    <row r="66" spans="1:4" ht="12.75">
      <c r="A66" s="105" t="s">
        <v>443</v>
      </c>
      <c r="B66" s="105" t="s">
        <v>444</v>
      </c>
      <c r="C66" s="105" t="s">
        <v>225</v>
      </c>
      <c r="D66" s="105" t="s">
        <v>536</v>
      </c>
    </row>
    <row r="67" spans="1:4" ht="12.75">
      <c r="A67" s="105" t="s">
        <v>508</v>
      </c>
      <c r="B67" s="105" t="s">
        <v>509</v>
      </c>
      <c r="C67" s="105" t="s">
        <v>257</v>
      </c>
      <c r="D67" s="105" t="s">
        <v>536</v>
      </c>
    </row>
    <row r="68" spans="1:4" ht="12.75">
      <c r="A68" s="105" t="s">
        <v>307</v>
      </c>
      <c r="B68" s="105" t="s">
        <v>306</v>
      </c>
      <c r="C68" s="105" t="s">
        <v>158</v>
      </c>
      <c r="D68" s="105" t="s">
        <v>535</v>
      </c>
    </row>
    <row r="69" spans="1:4" ht="12.75">
      <c r="A69" s="105" t="s">
        <v>497</v>
      </c>
      <c r="B69" s="105" t="s">
        <v>306</v>
      </c>
      <c r="C69" s="105" t="s">
        <v>251</v>
      </c>
      <c r="D69" s="105" t="s">
        <v>536</v>
      </c>
    </row>
    <row r="70" spans="1:4" ht="12.75">
      <c r="A70" s="105" t="s">
        <v>451</v>
      </c>
      <c r="B70" s="105" t="s">
        <v>452</v>
      </c>
      <c r="C70" s="105" t="s">
        <v>229</v>
      </c>
      <c r="D70" s="105" t="s">
        <v>536</v>
      </c>
    </row>
    <row r="71" spans="1:4" ht="12.75">
      <c r="A71" s="105" t="s">
        <v>447</v>
      </c>
      <c r="B71" s="105" t="s">
        <v>448</v>
      </c>
      <c r="C71" s="105" t="s">
        <v>227</v>
      </c>
      <c r="D71" s="105" t="s">
        <v>536</v>
      </c>
    </row>
    <row r="72" spans="1:4" ht="12.75">
      <c r="A72" s="105" t="s">
        <v>367</v>
      </c>
      <c r="B72" s="105" t="s">
        <v>368</v>
      </c>
      <c r="C72" s="105" t="s">
        <v>188</v>
      </c>
      <c r="D72" s="105" t="s">
        <v>535</v>
      </c>
    </row>
    <row r="73" spans="1:4" ht="12.75">
      <c r="A73" s="105" t="s">
        <v>484</v>
      </c>
      <c r="B73" s="105" t="s">
        <v>485</v>
      </c>
      <c r="C73" s="105" t="s">
        <v>244</v>
      </c>
      <c r="D73" s="105" t="s">
        <v>536</v>
      </c>
    </row>
    <row r="74" spans="1:4" ht="12.75">
      <c r="A74" s="105" t="s">
        <v>520</v>
      </c>
      <c r="B74" s="105" t="s">
        <v>521</v>
      </c>
      <c r="C74" s="105" t="s">
        <v>263</v>
      </c>
      <c r="D74" s="105" t="s">
        <v>536</v>
      </c>
    </row>
    <row r="75" spans="1:4" ht="12.75">
      <c r="A75" s="105" t="s">
        <v>275</v>
      </c>
      <c r="B75" s="105" t="s">
        <v>276</v>
      </c>
      <c r="C75" s="105" t="s">
        <v>143</v>
      </c>
      <c r="D75" s="105" t="s">
        <v>535</v>
      </c>
    </row>
    <row r="76" spans="1:4" ht="12.75">
      <c r="A76" s="105" t="s">
        <v>461</v>
      </c>
      <c r="B76" s="105" t="s">
        <v>462</v>
      </c>
      <c r="C76" s="105" t="s">
        <v>233</v>
      </c>
      <c r="D76" s="105" t="s">
        <v>536</v>
      </c>
    </row>
    <row r="77" spans="1:4" ht="12.75">
      <c r="A77" s="105" t="s">
        <v>271</v>
      </c>
      <c r="B77" s="105" t="s">
        <v>272</v>
      </c>
      <c r="C77" s="105" t="s">
        <v>6</v>
      </c>
      <c r="D77" s="105" t="s">
        <v>535</v>
      </c>
    </row>
    <row r="78" spans="1:4" ht="12.75">
      <c r="A78" s="105" t="s">
        <v>339</v>
      </c>
      <c r="B78" s="105" t="s">
        <v>340</v>
      </c>
      <c r="C78" s="105" t="s">
        <v>174</v>
      </c>
      <c r="D78" s="105" t="s">
        <v>535</v>
      </c>
    </row>
    <row r="79" spans="1:4" ht="12.75">
      <c r="A79" s="105" t="s">
        <v>522</v>
      </c>
      <c r="B79" s="105" t="s">
        <v>523</v>
      </c>
      <c r="C79" s="105" t="s">
        <v>264</v>
      </c>
      <c r="D79" s="105" t="s">
        <v>536</v>
      </c>
    </row>
    <row r="80" spans="1:4" ht="12.75">
      <c r="A80" s="105" t="s">
        <v>332</v>
      </c>
      <c r="B80" s="105" t="s">
        <v>333</v>
      </c>
      <c r="C80" s="105" t="s">
        <v>170</v>
      </c>
      <c r="D80" s="105" t="s">
        <v>535</v>
      </c>
    </row>
    <row r="81" spans="1:4" ht="12.75">
      <c r="A81" s="105" t="s">
        <v>305</v>
      </c>
      <c r="B81" s="105" t="s">
        <v>306</v>
      </c>
      <c r="C81" s="105" t="s">
        <v>157</v>
      </c>
      <c r="D81" s="105" t="s">
        <v>535</v>
      </c>
    </row>
    <row r="82" spans="1:4" ht="12.75">
      <c r="A82" s="105" t="s">
        <v>526</v>
      </c>
      <c r="B82" s="105" t="s">
        <v>527</v>
      </c>
      <c r="C82" s="105" t="s">
        <v>266</v>
      </c>
      <c r="D82" s="105" t="s">
        <v>536</v>
      </c>
    </row>
    <row r="83" spans="1:4" ht="12.75">
      <c r="A83" s="105" t="s">
        <v>419</v>
      </c>
      <c r="B83" s="105" t="s">
        <v>420</v>
      </c>
      <c r="C83" s="105" t="s">
        <v>214</v>
      </c>
      <c r="D83" s="105" t="s">
        <v>535</v>
      </c>
    </row>
    <row r="84" spans="1:4" ht="12.75">
      <c r="A84" s="105" t="s">
        <v>496</v>
      </c>
      <c r="B84" s="105" t="s">
        <v>306</v>
      </c>
      <c r="C84" s="105" t="s">
        <v>250</v>
      </c>
      <c r="D84" s="105" t="s">
        <v>536</v>
      </c>
    </row>
    <row r="85" spans="1:4" ht="12.75">
      <c r="A85" s="105" t="s">
        <v>393</v>
      </c>
      <c r="B85" s="105" t="s">
        <v>394</v>
      </c>
      <c r="C85" s="105" t="s">
        <v>201</v>
      </c>
      <c r="D85" s="105" t="s">
        <v>535</v>
      </c>
    </row>
    <row r="86" spans="1:4" ht="12.75">
      <c r="A86" s="105" t="s">
        <v>488</v>
      </c>
      <c r="B86" s="105" t="s">
        <v>489</v>
      </c>
      <c r="C86" s="105" t="s">
        <v>246</v>
      </c>
      <c r="D86" s="105" t="s">
        <v>536</v>
      </c>
    </row>
    <row r="87" spans="1:4" ht="12.75">
      <c r="A87" s="105" t="s">
        <v>524</v>
      </c>
      <c r="B87" s="105" t="s">
        <v>525</v>
      </c>
      <c r="C87" s="105" t="s">
        <v>265</v>
      </c>
      <c r="D87" s="105" t="s">
        <v>536</v>
      </c>
    </row>
    <row r="88" spans="1:4" ht="12.75">
      <c r="A88" s="105" t="s">
        <v>377</v>
      </c>
      <c r="B88" s="105" t="s">
        <v>378</v>
      </c>
      <c r="C88" s="105" t="s">
        <v>193</v>
      </c>
      <c r="D88" s="105" t="s">
        <v>535</v>
      </c>
    </row>
    <row r="89" spans="1:4" ht="12.75">
      <c r="A89" s="105" t="s">
        <v>334</v>
      </c>
      <c r="B89" s="105" t="s">
        <v>272</v>
      </c>
      <c r="C89" s="105" t="s">
        <v>171</v>
      </c>
      <c r="D89" s="105" t="s">
        <v>535</v>
      </c>
    </row>
    <row r="90" spans="1:4" ht="12.75">
      <c r="A90" s="105" t="s">
        <v>457</v>
      </c>
      <c r="B90" s="105" t="s">
        <v>458</v>
      </c>
      <c r="C90" s="105" t="s">
        <v>232</v>
      </c>
      <c r="D90" s="105" t="s">
        <v>536</v>
      </c>
    </row>
    <row r="91" spans="1:4" ht="12.75">
      <c r="A91" s="105" t="s">
        <v>335</v>
      </c>
      <c r="B91" s="105" t="s">
        <v>336</v>
      </c>
      <c r="C91" s="105" t="s">
        <v>172</v>
      </c>
      <c r="D91" s="105" t="s">
        <v>535</v>
      </c>
    </row>
    <row r="92" spans="1:4" ht="12.75">
      <c r="A92" s="105" t="s">
        <v>465</v>
      </c>
      <c r="B92" s="105" t="s">
        <v>466</v>
      </c>
      <c r="C92" s="105" t="s">
        <v>235</v>
      </c>
      <c r="D92" s="105" t="s">
        <v>536</v>
      </c>
    </row>
    <row r="93" spans="1:4" ht="12.75">
      <c r="A93" s="105" t="s">
        <v>395</v>
      </c>
      <c r="B93" s="105" t="s">
        <v>396</v>
      </c>
      <c r="C93" s="105" t="s">
        <v>202</v>
      </c>
      <c r="D93" s="105" t="s">
        <v>535</v>
      </c>
    </row>
    <row r="94" spans="1:4" ht="12.75">
      <c r="A94" s="105" t="s">
        <v>373</v>
      </c>
      <c r="B94" s="105" t="s">
        <v>374</v>
      </c>
      <c r="C94" s="105" t="s">
        <v>191</v>
      </c>
      <c r="D94" s="105" t="s">
        <v>535</v>
      </c>
    </row>
    <row r="95" spans="1:4" ht="12.75">
      <c r="A95" s="105" t="s">
        <v>355</v>
      </c>
      <c r="B95" s="105" t="s">
        <v>356</v>
      </c>
      <c r="C95" s="105" t="s">
        <v>182</v>
      </c>
      <c r="D95" s="105" t="s">
        <v>535</v>
      </c>
    </row>
    <row r="96" spans="1:4" ht="12.75">
      <c r="A96" s="105" t="s">
        <v>343</v>
      </c>
      <c r="B96" s="105" t="s">
        <v>344</v>
      </c>
      <c r="C96" s="105" t="s">
        <v>176</v>
      </c>
      <c r="D96" s="105" t="s">
        <v>535</v>
      </c>
    </row>
    <row r="97" spans="1:4" ht="12.75">
      <c r="A97" s="105" t="s">
        <v>385</v>
      </c>
      <c r="B97" s="105" t="s">
        <v>386</v>
      </c>
      <c r="C97" s="105" t="s">
        <v>197</v>
      </c>
      <c r="D97" s="105" t="s">
        <v>535</v>
      </c>
    </row>
    <row r="98" spans="1:4" ht="12.75">
      <c r="A98" s="105" t="s">
        <v>453</v>
      </c>
      <c r="B98" s="105" t="s">
        <v>454</v>
      </c>
      <c r="C98" s="105" t="s">
        <v>230</v>
      </c>
      <c r="D98" s="105" t="s">
        <v>536</v>
      </c>
    </row>
    <row r="99" spans="1:4" ht="12.75">
      <c r="A99" s="105" t="s">
        <v>345</v>
      </c>
      <c r="B99" s="105" t="s">
        <v>346</v>
      </c>
      <c r="C99" s="105" t="s">
        <v>177</v>
      </c>
      <c r="D99" s="105" t="s">
        <v>535</v>
      </c>
    </row>
    <row r="100" spans="1:4" ht="12.75">
      <c r="A100" s="105" t="s">
        <v>301</v>
      </c>
      <c r="B100" s="105" t="s">
        <v>302</v>
      </c>
      <c r="C100" s="105" t="s">
        <v>155</v>
      </c>
      <c r="D100" s="105" t="s">
        <v>535</v>
      </c>
    </row>
    <row r="101" spans="1:4" ht="12.75">
      <c r="A101" s="105" t="s">
        <v>533</v>
      </c>
      <c r="B101" s="105" t="s">
        <v>534</v>
      </c>
      <c r="C101" s="105" t="s">
        <v>270</v>
      </c>
      <c r="D101" s="105" t="s">
        <v>536</v>
      </c>
    </row>
    <row r="102" spans="1:4" ht="12.75">
      <c r="A102" s="105" t="s">
        <v>291</v>
      </c>
      <c r="B102" s="105" t="s">
        <v>292</v>
      </c>
      <c r="C102" s="105" t="s">
        <v>150</v>
      </c>
      <c r="D102" s="105" t="s">
        <v>535</v>
      </c>
    </row>
    <row r="103" spans="1:4" ht="12.75">
      <c r="A103" s="105" t="s">
        <v>359</v>
      </c>
      <c r="B103" s="105" t="s">
        <v>360</v>
      </c>
      <c r="C103" s="105" t="s">
        <v>184</v>
      </c>
      <c r="D103" s="105" t="s">
        <v>535</v>
      </c>
    </row>
    <row r="104" spans="1:4" ht="12.75">
      <c r="A104" s="105" t="s">
        <v>324</v>
      </c>
      <c r="B104" s="105" t="s">
        <v>325</v>
      </c>
      <c r="C104" s="105" t="s">
        <v>167</v>
      </c>
      <c r="D104" s="105" t="s">
        <v>535</v>
      </c>
    </row>
    <row r="105" spans="1:4" ht="12.75">
      <c r="A105" s="105" t="s">
        <v>299</v>
      </c>
      <c r="B105" s="105" t="s">
        <v>300</v>
      </c>
      <c r="C105" s="105" t="s">
        <v>154</v>
      </c>
      <c r="D105" s="105" t="s">
        <v>535</v>
      </c>
    </row>
    <row r="106" spans="1:4" ht="12.75">
      <c r="A106" s="105" t="s">
        <v>389</v>
      </c>
      <c r="B106" s="105" t="s">
        <v>390</v>
      </c>
      <c r="C106" s="105" t="s">
        <v>199</v>
      </c>
      <c r="D106" s="105" t="s">
        <v>535</v>
      </c>
    </row>
    <row r="107" spans="1:4" ht="12.75">
      <c r="A107" s="105" t="s">
        <v>435</v>
      </c>
      <c r="B107" s="105" t="s">
        <v>436</v>
      </c>
      <c r="C107" s="105" t="s">
        <v>14</v>
      </c>
      <c r="D107" s="105" t="s">
        <v>536</v>
      </c>
    </row>
    <row r="108" spans="1:4" ht="12.75">
      <c r="A108" s="105" t="s">
        <v>463</v>
      </c>
      <c r="B108" s="105" t="s">
        <v>464</v>
      </c>
      <c r="C108" s="105" t="s">
        <v>234</v>
      </c>
      <c r="D108" s="105" t="s">
        <v>536</v>
      </c>
    </row>
    <row r="109" spans="1:4" ht="12.75">
      <c r="A109" s="105" t="s">
        <v>349</v>
      </c>
      <c r="B109" s="105" t="s">
        <v>350</v>
      </c>
      <c r="C109" s="105" t="s">
        <v>179</v>
      </c>
      <c r="D109" s="105" t="s">
        <v>535</v>
      </c>
    </row>
    <row r="110" spans="1:4" ht="12.75">
      <c r="A110" s="105" t="s">
        <v>405</v>
      </c>
      <c r="B110" s="105" t="s">
        <v>406</v>
      </c>
      <c r="C110" s="105" t="s">
        <v>207</v>
      </c>
      <c r="D110" s="105" t="s">
        <v>535</v>
      </c>
    </row>
    <row r="111" spans="1:4" ht="12.75">
      <c r="A111" s="105" t="s">
        <v>429</v>
      </c>
      <c r="B111" s="105" t="s">
        <v>430</v>
      </c>
      <c r="C111" s="105" t="s">
        <v>219</v>
      </c>
      <c r="D111" s="105" t="s">
        <v>535</v>
      </c>
    </row>
    <row r="112" spans="1:4" ht="12.75">
      <c r="A112" s="105" t="s">
        <v>371</v>
      </c>
      <c r="B112" s="105" t="s">
        <v>372</v>
      </c>
      <c r="C112" s="105" t="s">
        <v>190</v>
      </c>
      <c r="D112" s="105" t="s">
        <v>535</v>
      </c>
    </row>
    <row r="113" spans="1:4" ht="12.75">
      <c r="A113" s="105" t="s">
        <v>357</v>
      </c>
      <c r="B113" s="105" t="s">
        <v>358</v>
      </c>
      <c r="C113" s="105" t="s">
        <v>183</v>
      </c>
      <c r="D113" s="105" t="s">
        <v>535</v>
      </c>
    </row>
    <row r="114" spans="1:4" ht="12.75">
      <c r="A114" s="105" t="s">
        <v>459</v>
      </c>
      <c r="B114" s="105" t="s">
        <v>460</v>
      </c>
      <c r="C114" s="105" t="s">
        <v>61</v>
      </c>
      <c r="D114" s="105" t="s">
        <v>536</v>
      </c>
    </row>
    <row r="115" spans="1:4" ht="12.75">
      <c r="A115" s="105" t="s">
        <v>502</v>
      </c>
      <c r="B115" s="105" t="s">
        <v>503</v>
      </c>
      <c r="C115" s="105" t="s">
        <v>254</v>
      </c>
      <c r="D115" s="105" t="s">
        <v>536</v>
      </c>
    </row>
    <row r="116" spans="1:4" ht="12.75">
      <c r="A116" s="105" t="s">
        <v>330</v>
      </c>
      <c r="B116" s="105" t="s">
        <v>331</v>
      </c>
      <c r="C116" s="105" t="s">
        <v>15</v>
      </c>
      <c r="D116" s="105" t="s">
        <v>535</v>
      </c>
    </row>
    <row r="117" spans="1:4" ht="12.75">
      <c r="A117" s="105" t="s">
        <v>308</v>
      </c>
      <c r="B117" s="105" t="s">
        <v>309</v>
      </c>
      <c r="C117" s="105" t="s">
        <v>159</v>
      </c>
      <c r="D117" s="105" t="s">
        <v>535</v>
      </c>
    </row>
    <row r="118" spans="1:4" ht="12.75">
      <c r="A118" s="105" t="s">
        <v>322</v>
      </c>
      <c r="B118" s="105" t="s">
        <v>323</v>
      </c>
      <c r="C118" s="105" t="s">
        <v>166</v>
      </c>
      <c r="D118" s="105" t="s">
        <v>535</v>
      </c>
    </row>
    <row r="119" spans="1:4" ht="12.75">
      <c r="A119" s="105" t="s">
        <v>273</v>
      </c>
      <c r="B119" s="105" t="s">
        <v>274</v>
      </c>
      <c r="C119" s="105" t="s">
        <v>142</v>
      </c>
      <c r="D119" s="105" t="s">
        <v>535</v>
      </c>
    </row>
    <row r="120" spans="1:4" ht="12.75">
      <c r="A120" s="105" t="s">
        <v>403</v>
      </c>
      <c r="B120" s="105" t="s">
        <v>404</v>
      </c>
      <c r="C120" s="105" t="s">
        <v>206</v>
      </c>
      <c r="D120" s="105" t="s">
        <v>535</v>
      </c>
    </row>
    <row r="121" spans="1:4" ht="12.75">
      <c r="A121" s="105" t="s">
        <v>351</v>
      </c>
      <c r="B121" s="105" t="s">
        <v>352</v>
      </c>
      <c r="C121" s="105" t="s">
        <v>180</v>
      </c>
      <c r="D121" s="105" t="s">
        <v>535</v>
      </c>
    </row>
    <row r="122" spans="1:4" ht="12.75">
      <c r="A122" s="105" t="s">
        <v>494</v>
      </c>
      <c r="B122" s="105" t="s">
        <v>495</v>
      </c>
      <c r="C122" s="105" t="s">
        <v>249</v>
      </c>
      <c r="D122" s="105" t="s">
        <v>536</v>
      </c>
    </row>
    <row r="123" spans="1:4" ht="12.75">
      <c r="A123" s="105" t="s">
        <v>475</v>
      </c>
      <c r="B123" s="105" t="s">
        <v>476</v>
      </c>
      <c r="C123" s="105" t="s">
        <v>239</v>
      </c>
      <c r="D123" s="105" t="s">
        <v>536</v>
      </c>
    </row>
    <row r="124" spans="1:4" ht="12.75">
      <c r="A124" s="105" t="s">
        <v>43</v>
      </c>
      <c r="B124" s="105" t="s">
        <v>477</v>
      </c>
      <c r="C124" s="105" t="s">
        <v>240</v>
      </c>
      <c r="D124" s="105" t="s">
        <v>536</v>
      </c>
    </row>
    <row r="125" spans="1:4" ht="12.75">
      <c r="A125" s="105" t="s">
        <v>504</v>
      </c>
      <c r="B125" s="105" t="s">
        <v>505</v>
      </c>
      <c r="C125" s="105" t="s">
        <v>255</v>
      </c>
      <c r="D125" s="105" t="s">
        <v>536</v>
      </c>
    </row>
    <row r="126" spans="1:4" ht="12.75">
      <c r="A126" s="105" t="s">
        <v>445</v>
      </c>
      <c r="B126" s="105" t="s">
        <v>446</v>
      </c>
      <c r="C126" s="105" t="s">
        <v>226</v>
      </c>
      <c r="D126" s="105" t="s">
        <v>536</v>
      </c>
    </row>
    <row r="127" spans="1:4" ht="12.75">
      <c r="A127" s="105" t="s">
        <v>365</v>
      </c>
      <c r="B127" s="105" t="s">
        <v>366</v>
      </c>
      <c r="C127" s="105" t="s">
        <v>187</v>
      </c>
      <c r="D127" s="105" t="s">
        <v>535</v>
      </c>
    </row>
    <row r="128" spans="1:4" ht="12.75">
      <c r="A128" s="105" t="s">
        <v>347</v>
      </c>
      <c r="B128" s="105" t="s">
        <v>348</v>
      </c>
      <c r="C128" s="105" t="s">
        <v>178</v>
      </c>
      <c r="D128" s="105" t="s">
        <v>535</v>
      </c>
    </row>
    <row r="129" spans="1:4" ht="12.75">
      <c r="A129" s="105" t="s">
        <v>397</v>
      </c>
      <c r="B129" s="105" t="s">
        <v>398</v>
      </c>
      <c r="C129" s="105" t="s">
        <v>203</v>
      </c>
      <c r="D129" s="105" t="s">
        <v>535</v>
      </c>
    </row>
    <row r="130" spans="1:4" ht="12.75">
      <c r="A130" s="105" t="s">
        <v>407</v>
      </c>
      <c r="B130" s="105" t="s">
        <v>408</v>
      </c>
      <c r="C130" s="105" t="s">
        <v>208</v>
      </c>
      <c r="D130" s="105" t="s">
        <v>535</v>
      </c>
    </row>
    <row r="131" spans="1:4" ht="12.75">
      <c r="A131" s="105" t="s">
        <v>431</v>
      </c>
      <c r="B131" s="105" t="s">
        <v>432</v>
      </c>
      <c r="C131" s="105" t="s">
        <v>220</v>
      </c>
      <c r="D131" s="105" t="s">
        <v>535</v>
      </c>
    </row>
    <row r="132" spans="1:4" ht="12.75">
      <c r="A132" s="105" t="s">
        <v>295</v>
      </c>
      <c r="B132" s="105" t="s">
        <v>296</v>
      </c>
      <c r="C132" s="105" t="s">
        <v>152</v>
      </c>
      <c r="D132" s="105" t="s">
        <v>535</v>
      </c>
    </row>
    <row r="133" spans="1:4" ht="12.75">
      <c r="A133" s="105" t="s">
        <v>421</v>
      </c>
      <c r="B133" s="105" t="s">
        <v>422</v>
      </c>
      <c r="C133" s="105" t="s">
        <v>215</v>
      </c>
      <c r="D133" s="105" t="s">
        <v>535</v>
      </c>
    </row>
    <row r="134" spans="1:4" ht="12.75">
      <c r="A134" s="105" t="s">
        <v>328</v>
      </c>
      <c r="B134" s="105" t="s">
        <v>329</v>
      </c>
      <c r="C134" s="105" t="s">
        <v>169</v>
      </c>
      <c r="D134" s="105" t="s">
        <v>535</v>
      </c>
    </row>
    <row r="135" spans="1:4" ht="12.75">
      <c r="A135" s="105" t="s">
        <v>518</v>
      </c>
      <c r="B135" s="105" t="s">
        <v>519</v>
      </c>
      <c r="C135" s="105" t="s">
        <v>262</v>
      </c>
      <c r="D135" s="105" t="s">
        <v>536</v>
      </c>
    </row>
    <row r="136" spans="1:4" ht="12.75">
      <c r="A136" s="105" t="s">
        <v>500</v>
      </c>
      <c r="B136" s="105" t="s">
        <v>501</v>
      </c>
      <c r="C136" s="105" t="s">
        <v>253</v>
      </c>
      <c r="D136" s="105" t="s">
        <v>536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Matt</cp:lastModifiedBy>
  <cp:lastPrinted>2015-01-27T12:38:40Z</cp:lastPrinted>
  <dcterms:created xsi:type="dcterms:W3CDTF">2013-08-28T13:28:41Z</dcterms:created>
  <dcterms:modified xsi:type="dcterms:W3CDTF">2018-03-15T14:19:27Z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